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007f532314ecc02/Writing/1MSteps/excel/"/>
    </mc:Choice>
  </mc:AlternateContent>
  <xr:revisionPtr revIDLastSave="245" documentId="13_ncr:1_{FECB0D13-2459-4DC0-BC78-CAC0697A47D7}" xr6:coauthVersionLast="47" xr6:coauthVersionMax="47" xr10:uidLastSave="{1497658F-97B1-4C46-B83A-D9B061ADF378}"/>
  <bookViews>
    <workbookView xWindow="-29730" yWindow="6600" windowWidth="22500" windowHeight="14175" xr2:uid="{BED37438-048E-472D-B8F6-4FE751206AF3}"/>
  </bookViews>
  <sheets>
    <sheet name="Info" sheetId="9" r:id="rId1"/>
    <sheet name="Plano" sheetId="10" r:id="rId2"/>
    <sheet name="Stats" sheetId="11" r:id="rId3"/>
    <sheet name="Sun" sheetId="8" r:id="rId4"/>
  </sheets>
  <definedNames>
    <definedName name="ListaAlojamentoConfirmado">Info!$V$4:$V$5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6" i="10" l="1"/>
  <c r="I6" i="10"/>
  <c r="AB8" i="10" l="1"/>
  <c r="AB7" i="10"/>
  <c r="AB6" i="10"/>
  <c r="AB10" i="10"/>
  <c r="AB11" i="10"/>
  <c r="AB12" i="10"/>
  <c r="AB13" i="10"/>
  <c r="AB14" i="10"/>
  <c r="AB15" i="10"/>
  <c r="AB16" i="10"/>
  <c r="AB17" i="10"/>
  <c r="AB18" i="10"/>
  <c r="AB19" i="10"/>
  <c r="AB20" i="10"/>
  <c r="AB21" i="10"/>
  <c r="AB22" i="10"/>
  <c r="AB23" i="10"/>
  <c r="AB24" i="10"/>
  <c r="AB25" i="10"/>
  <c r="AB26" i="10"/>
  <c r="AB27" i="10"/>
  <c r="AB28" i="10"/>
  <c r="AB29" i="10"/>
  <c r="AB30" i="10"/>
  <c r="AB31" i="10"/>
  <c r="AB9" i="10"/>
  <c r="Y32" i="10"/>
  <c r="AD32" i="10"/>
  <c r="E15" i="10"/>
  <c r="AC32" i="10"/>
  <c r="Z31" i="10"/>
  <c r="Z30" i="10"/>
  <c r="Z29" i="10"/>
  <c r="Z7" i="10"/>
  <c r="Z8" i="10" s="1"/>
  <c r="Z9" i="10" s="1"/>
  <c r="Z10" i="10" s="1"/>
  <c r="Z11" i="10" s="1"/>
  <c r="Z12" i="10" s="1"/>
  <c r="Z13" i="10" s="1"/>
  <c r="Z14" i="10" s="1"/>
  <c r="Z15" i="10" s="1"/>
  <c r="Z16" i="10" s="1"/>
  <c r="Z17" i="10" s="1"/>
  <c r="Z18" i="10" s="1"/>
  <c r="Z19" i="10" s="1"/>
  <c r="Z20" i="10" s="1"/>
  <c r="Z21" i="10" s="1"/>
  <c r="Z22" i="10" s="1"/>
  <c r="Z23" i="10" s="1"/>
  <c r="Z24" i="10" s="1"/>
  <c r="Z25" i="10" s="1"/>
  <c r="Z26" i="10" s="1"/>
  <c r="Z27" i="10" s="1"/>
  <c r="Z28" i="10" s="1"/>
  <c r="AF31" i="10"/>
  <c r="AF30" i="10"/>
  <c r="AF29" i="10"/>
  <c r="AF28" i="10"/>
  <c r="AE31" i="10"/>
  <c r="AE30" i="10"/>
  <c r="AE29" i="10"/>
  <c r="AE28" i="10"/>
  <c r="AA31" i="10"/>
  <c r="AA30" i="10"/>
  <c r="AA29" i="10"/>
  <c r="E8" i="10"/>
  <c r="W31" i="10"/>
  <c r="W30" i="10"/>
  <c r="W29" i="10"/>
  <c r="F25" i="10"/>
  <c r="I25" i="10" s="1"/>
  <c r="AE25" i="10" s="1"/>
  <c r="E25" i="10"/>
  <c r="M31" i="10"/>
  <c r="M30" i="10"/>
  <c r="M29" i="10"/>
  <c r="F28" i="10"/>
  <c r="I28" i="10" s="1"/>
  <c r="W28" i="10" s="1"/>
  <c r="AA28" i="10" s="1"/>
  <c r="E28" i="10"/>
  <c r="F27" i="10"/>
  <c r="I27" i="10" s="1"/>
  <c r="AE27" i="10" s="1"/>
  <c r="E27" i="10"/>
  <c r="F26" i="10"/>
  <c r="I26" i="10" s="1"/>
  <c r="W26" i="10" s="1"/>
  <c r="AA26" i="10" s="1"/>
  <c r="E26" i="10"/>
  <c r="F24" i="10"/>
  <c r="I24" i="10" s="1"/>
  <c r="W24" i="10" s="1"/>
  <c r="AA24" i="10" s="1"/>
  <c r="E24" i="10"/>
  <c r="F23" i="10"/>
  <c r="I23" i="10" s="1"/>
  <c r="E23" i="10"/>
  <c r="F22" i="10"/>
  <c r="I22" i="10" s="1"/>
  <c r="E22" i="10"/>
  <c r="F21" i="10"/>
  <c r="I21" i="10" s="1"/>
  <c r="E21" i="10"/>
  <c r="F20" i="10"/>
  <c r="I20" i="10" s="1"/>
  <c r="AE20" i="10" s="1"/>
  <c r="E20" i="10"/>
  <c r="F19" i="10"/>
  <c r="I19" i="10" s="1"/>
  <c r="J19" i="10" s="1"/>
  <c r="M19" i="10" s="1"/>
  <c r="E19" i="10"/>
  <c r="F18" i="10"/>
  <c r="I18" i="10" s="1"/>
  <c r="N18" i="10" s="1"/>
  <c r="E18" i="10"/>
  <c r="F17" i="10"/>
  <c r="I17" i="10" s="1"/>
  <c r="AE17" i="10" s="1"/>
  <c r="E17" i="10"/>
  <c r="F16" i="10"/>
  <c r="I16" i="10"/>
  <c r="AE16" i="10" s="1"/>
  <c r="E16" i="10"/>
  <c r="F15" i="10"/>
  <c r="I15" i="10" s="1"/>
  <c r="J15" i="10" s="1"/>
  <c r="M15" i="10" s="1"/>
  <c r="F14" i="10"/>
  <c r="I14" i="10" s="1"/>
  <c r="N14" i="10" s="1"/>
  <c r="F13" i="10"/>
  <c r="I13" i="10" s="1"/>
  <c r="J13" i="10" s="1"/>
  <c r="M13" i="10" s="1"/>
  <c r="E13" i="10"/>
  <c r="F12" i="10"/>
  <c r="I12" i="10" s="1"/>
  <c r="AF12" i="10" s="1"/>
  <c r="E12" i="10"/>
  <c r="F11" i="10"/>
  <c r="I11" i="10" s="1"/>
  <c r="AF11" i="10" s="1"/>
  <c r="E11" i="10"/>
  <c r="F10" i="10"/>
  <c r="I10" i="10" s="1"/>
  <c r="AE10" i="10" s="1"/>
  <c r="E10" i="10"/>
  <c r="F9" i="10"/>
  <c r="I9" i="10" s="1"/>
  <c r="E9" i="10"/>
  <c r="B9" i="10"/>
  <c r="B10" i="10" s="1"/>
  <c r="B11" i="10" s="1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F8" i="10"/>
  <c r="I8" i="10"/>
  <c r="AF8" i="10" s="1"/>
  <c r="F7" i="10"/>
  <c r="I7" i="10" s="1"/>
  <c r="AE7" i="10" s="1"/>
  <c r="H2" i="10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9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4" i="8"/>
  <c r="B3" i="8"/>
  <c r="Q35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34" i="8"/>
  <c r="AD35" i="10" l="1"/>
  <c r="AE6" i="10"/>
  <c r="N6" i="10"/>
  <c r="AE8" i="10"/>
  <c r="AB32" i="10"/>
  <c r="N7" i="10"/>
  <c r="B5" i="11"/>
  <c r="B6" i="11" s="1"/>
  <c r="J8" i="10"/>
  <c r="M8" i="10" s="1"/>
  <c r="W16" i="10"/>
  <c r="AA16" i="10" s="1"/>
  <c r="N20" i="10"/>
  <c r="N15" i="10"/>
  <c r="W25" i="10"/>
  <c r="AA25" i="10" s="1"/>
  <c r="AF15" i="10"/>
  <c r="N25" i="10"/>
  <c r="AF25" i="10"/>
  <c r="W21" i="10"/>
  <c r="AA21" i="10" s="1"/>
  <c r="N21" i="10"/>
  <c r="W13" i="10"/>
  <c r="AA13" i="10" s="1"/>
  <c r="J25" i="10"/>
  <c r="M25" i="10" s="1"/>
  <c r="AE23" i="10"/>
  <c r="N23" i="10"/>
  <c r="W23" i="10"/>
  <c r="AA23" i="10" s="1"/>
  <c r="J23" i="10"/>
  <c r="M23" i="10" s="1"/>
  <c r="N28" i="10"/>
  <c r="AE18" i="10"/>
  <c r="AF16" i="10"/>
  <c r="J16" i="10"/>
  <c r="M16" i="10" s="1"/>
  <c r="J28" i="10"/>
  <c r="M28" i="10" s="1"/>
  <c r="AE24" i="10"/>
  <c r="W12" i="10"/>
  <c r="AA12" i="10" s="1"/>
  <c r="W27" i="10"/>
  <c r="AA27" i="10" s="1"/>
  <c r="I32" i="10"/>
  <c r="J24" i="10"/>
  <c r="M24" i="10" s="1"/>
  <c r="W8" i="10"/>
  <c r="AA8" i="10" s="1"/>
  <c r="N12" i="10"/>
  <c r="AE19" i="10"/>
  <c r="N24" i="10"/>
  <c r="N8" i="10"/>
  <c r="W18" i="10"/>
  <c r="AA18" i="10" s="1"/>
  <c r="W22" i="10"/>
  <c r="AA22" i="10" s="1"/>
  <c r="AE22" i="10"/>
  <c r="N22" i="10"/>
  <c r="AF22" i="10"/>
  <c r="J22" i="10"/>
  <c r="M22" i="10" s="1"/>
  <c r="N17" i="10"/>
  <c r="AE15" i="10"/>
  <c r="W15" i="10"/>
  <c r="AA15" i="10" s="1"/>
  <c r="W20" i="10"/>
  <c r="AA20" i="10" s="1"/>
  <c r="AF20" i="10"/>
  <c r="AF14" i="10"/>
  <c r="AF6" i="10"/>
  <c r="J12" i="10"/>
  <c r="M12" i="10" s="1"/>
  <c r="J11" i="10"/>
  <c r="M11" i="10" s="1"/>
  <c r="AF21" i="10"/>
  <c r="J21" i="10"/>
  <c r="M21" i="10" s="1"/>
  <c r="AE21" i="10"/>
  <c r="AE11" i="10"/>
  <c r="AF7" i="10"/>
  <c r="AF18" i="10"/>
  <c r="AF26" i="10"/>
  <c r="N26" i="10"/>
  <c r="N9" i="10"/>
  <c r="W9" i="10"/>
  <c r="AA9" i="10" s="1"/>
  <c r="AF17" i="10"/>
  <c r="W10" i="10"/>
  <c r="AA10" i="10" s="1"/>
  <c r="N10" i="10"/>
  <c r="J10" i="10"/>
  <c r="M10" i="10" s="1"/>
  <c r="AE26" i="10"/>
  <c r="N16" i="10"/>
  <c r="J26" i="10"/>
  <c r="M26" i="10" s="1"/>
  <c r="J6" i="10"/>
  <c r="M6" i="10" s="1"/>
  <c r="AF9" i="10"/>
  <c r="AF23" i="10"/>
  <c r="J14" i="10"/>
  <c r="M14" i="10" s="1"/>
  <c r="AE14" i="10"/>
  <c r="J17" i="10"/>
  <c r="M17" i="10" s="1"/>
  <c r="W11" i="10"/>
  <c r="AA11" i="10" s="1"/>
  <c r="AE9" i="10"/>
  <c r="J20" i="10"/>
  <c r="M20" i="10" s="1"/>
  <c r="J27" i="10"/>
  <c r="M27" i="10" s="1"/>
  <c r="AF27" i="10"/>
  <c r="N27" i="10"/>
  <c r="W7" i="10"/>
  <c r="AA7" i="10" s="1"/>
  <c r="W6" i="10"/>
  <c r="AA6" i="10" s="1"/>
  <c r="AF13" i="10"/>
  <c r="N13" i="10"/>
  <c r="AE13" i="10"/>
  <c r="AE12" i="10"/>
  <c r="N11" i="10"/>
  <c r="J18" i="10"/>
  <c r="M18" i="10" s="1"/>
  <c r="W19" i="10"/>
  <c r="AA19" i="10" s="1"/>
  <c r="N19" i="10"/>
  <c r="AF19" i="10"/>
  <c r="J9" i="10"/>
  <c r="M9" i="10" s="1"/>
  <c r="J7" i="10"/>
  <c r="M7" i="10" s="1"/>
  <c r="W17" i="10"/>
  <c r="AA17" i="10" s="1"/>
  <c r="W14" i="10"/>
  <c r="AA14" i="10" s="1"/>
  <c r="AF10" i="10"/>
  <c r="AF24" i="10"/>
  <c r="X7" i="10" l="1"/>
  <c r="X8" i="10" s="1"/>
  <c r="X9" i="10" s="1"/>
  <c r="X10" i="10" s="1"/>
  <c r="X11" i="10" s="1"/>
  <c r="X12" i="10" s="1"/>
  <c r="X13" i="10" s="1"/>
  <c r="X14" i="10" s="1"/>
  <c r="X15" i="10" s="1"/>
  <c r="X16" i="10" s="1"/>
  <c r="X17" i="10" s="1"/>
  <c r="X18" i="10" s="1"/>
  <c r="X19" i="10" s="1"/>
  <c r="X20" i="10" s="1"/>
  <c r="X21" i="10" s="1"/>
  <c r="X22" i="10" s="1"/>
  <c r="X23" i="10" s="1"/>
  <c r="X24" i="10" s="1"/>
  <c r="X25" i="10" s="1"/>
  <c r="X26" i="10" s="1"/>
  <c r="X27" i="10" s="1"/>
  <c r="X28" i="10" s="1"/>
  <c r="X29" i="10" s="1"/>
  <c r="X30" i="10" s="1"/>
  <c r="X31" i="10" s="1"/>
  <c r="J32" i="10"/>
  <c r="O6" i="10"/>
  <c r="Q6" i="10"/>
  <c r="C7" i="10"/>
  <c r="D6" i="10"/>
  <c r="R6" i="10"/>
  <c r="S6" i="10" s="1"/>
  <c r="P6" i="10"/>
  <c r="H1" i="10"/>
  <c r="N32" i="10"/>
  <c r="O7" i="10" l="1"/>
  <c r="P7" i="10"/>
  <c r="C8" i="10"/>
  <c r="R7" i="10"/>
  <c r="Q7" i="10"/>
  <c r="D7" i="10"/>
  <c r="S7" i="10" l="1"/>
  <c r="O8" i="10"/>
  <c r="Q8" i="10"/>
  <c r="C9" i="10"/>
  <c r="R8" i="10"/>
  <c r="D8" i="10"/>
  <c r="P8" i="10"/>
  <c r="S8" i="10" l="1"/>
  <c r="P9" i="10"/>
  <c r="D9" i="10"/>
  <c r="O9" i="10"/>
  <c r="Q9" i="10"/>
  <c r="C10" i="10"/>
  <c r="R9" i="10"/>
  <c r="S9" i="10" s="1"/>
  <c r="P10" i="10" l="1"/>
  <c r="D10" i="10"/>
  <c r="O10" i="10"/>
  <c r="C11" i="10"/>
  <c r="R10" i="10"/>
  <c r="Q10" i="10"/>
  <c r="S10" i="10" l="1"/>
  <c r="P11" i="10"/>
  <c r="D11" i="10"/>
  <c r="Q11" i="10"/>
  <c r="R11" i="10"/>
  <c r="O11" i="10"/>
  <c r="C12" i="10"/>
  <c r="Q12" i="10" l="1"/>
  <c r="D12" i="10"/>
  <c r="R12" i="10"/>
  <c r="P12" i="10"/>
  <c r="O12" i="10"/>
  <c r="C13" i="10"/>
  <c r="S11" i="10"/>
  <c r="C14" i="10" l="1"/>
  <c r="P13" i="10"/>
  <c r="O13" i="10"/>
  <c r="D13" i="10"/>
  <c r="R13" i="10"/>
  <c r="Q13" i="10"/>
  <c r="S12" i="10"/>
  <c r="S13" i="10" l="1"/>
  <c r="C15" i="10"/>
  <c r="R14" i="10"/>
  <c r="Q14" i="10"/>
  <c r="D14" i="10"/>
  <c r="O14" i="10"/>
  <c r="P14" i="10"/>
  <c r="S14" i="10" l="1"/>
  <c r="O15" i="10"/>
  <c r="C16" i="10"/>
  <c r="R15" i="10"/>
  <c r="Q15" i="10"/>
  <c r="P15" i="10"/>
  <c r="D15" i="10"/>
  <c r="S15" i="10" l="1"/>
  <c r="P16" i="10"/>
  <c r="R16" i="10"/>
  <c r="Q16" i="10"/>
  <c r="C17" i="10"/>
  <c r="O16" i="10"/>
  <c r="D16" i="10"/>
  <c r="P17" i="10" l="1"/>
  <c r="D17" i="10"/>
  <c r="C18" i="10"/>
  <c r="O17" i="10"/>
  <c r="Q17" i="10"/>
  <c r="R17" i="10"/>
  <c r="S17" i="10" s="1"/>
  <c r="S16" i="10"/>
  <c r="Q18" i="10" l="1"/>
  <c r="P18" i="10"/>
  <c r="D18" i="10"/>
  <c r="O18" i="10"/>
  <c r="C19" i="10"/>
  <c r="R18" i="10"/>
  <c r="S18" i="10" l="1"/>
  <c r="Q19" i="10"/>
  <c r="D19" i="10"/>
  <c r="P19" i="10"/>
  <c r="O19" i="10"/>
  <c r="R19" i="10"/>
  <c r="C20" i="10"/>
  <c r="S19" i="10" l="1"/>
  <c r="C21" i="10"/>
  <c r="D20" i="10"/>
  <c r="P20" i="10"/>
  <c r="O20" i="10"/>
  <c r="R20" i="10"/>
  <c r="Q20" i="10"/>
  <c r="S20" i="10" l="1"/>
  <c r="Q21" i="10"/>
  <c r="P21" i="10"/>
  <c r="C22" i="10"/>
  <c r="R21" i="10"/>
  <c r="D21" i="10"/>
  <c r="O21" i="10"/>
  <c r="S21" i="10" l="1"/>
  <c r="O22" i="10"/>
  <c r="C23" i="10"/>
  <c r="R22" i="10"/>
  <c r="D22" i="10"/>
  <c r="P22" i="10"/>
  <c r="Q22" i="10"/>
  <c r="S22" i="10" l="1"/>
  <c r="Q23" i="10"/>
  <c r="P23" i="10"/>
  <c r="R23" i="10"/>
  <c r="D23" i="10"/>
  <c r="C24" i="10"/>
  <c r="O23" i="10"/>
  <c r="S23" i="10" l="1"/>
  <c r="C25" i="10"/>
  <c r="R24" i="10"/>
  <c r="Q24" i="10"/>
  <c r="P24" i="10"/>
  <c r="D24" i="10"/>
  <c r="O24" i="10"/>
  <c r="S24" i="10" l="1"/>
  <c r="R25" i="10"/>
  <c r="C26" i="10"/>
  <c r="Q25" i="10"/>
  <c r="P25" i="10"/>
  <c r="O25" i="10"/>
  <c r="D25" i="10"/>
  <c r="O26" i="10" l="1"/>
  <c r="R26" i="10"/>
  <c r="D26" i="10"/>
  <c r="P26" i="10"/>
  <c r="C27" i="10"/>
  <c r="Q26" i="10"/>
  <c r="S25" i="10"/>
  <c r="D27" i="10" l="1"/>
  <c r="C28" i="10"/>
  <c r="R27" i="10"/>
  <c r="P27" i="10"/>
  <c r="O27" i="10"/>
  <c r="Q27" i="10"/>
  <c r="S26" i="10"/>
  <c r="S27" i="10" l="1"/>
  <c r="Q28" i="10"/>
  <c r="O28" i="10"/>
  <c r="C29" i="10"/>
  <c r="R28" i="10"/>
  <c r="S28" i="10" s="1"/>
  <c r="P28" i="10"/>
  <c r="D28" i="10"/>
  <c r="Q29" i="10" l="1"/>
  <c r="P29" i="10"/>
  <c r="R29" i="10"/>
  <c r="D29" i="10"/>
  <c r="C30" i="10"/>
  <c r="O29" i="10"/>
  <c r="R30" i="10" l="1"/>
  <c r="Q30" i="10"/>
  <c r="P30" i="10"/>
  <c r="O30" i="10"/>
  <c r="C31" i="10"/>
  <c r="D30" i="10"/>
  <c r="S29" i="10"/>
  <c r="S30" i="10" l="1"/>
  <c r="Q31" i="10"/>
  <c r="R31" i="10"/>
  <c r="P31" i="10"/>
  <c r="O31" i="10"/>
  <c r="D31" i="10"/>
  <c r="S31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Rui Melo</author>
  </authors>
  <commentList>
    <comment ref="B1" authorId="0" shapeId="0" xr:uid="{A18E429B-93D1-48EE-B9B1-0E715530DABE}">
      <text>
        <r>
          <rPr>
            <b/>
            <sz val="9"/>
            <color indexed="81"/>
            <rFont val="Tahoma"/>
            <charset val="1"/>
          </rPr>
          <t>Rui Melo:</t>
        </r>
        <r>
          <rPr>
            <sz val="9"/>
            <color indexed="81"/>
            <rFont val="Tahoma"/>
            <charset val="1"/>
          </rPr>
          <t xml:space="preserve">
Velocidade média para cálculo da duração aproximada da jornada
</t>
        </r>
      </text>
    </comment>
    <comment ref="B2" authorId="0" shapeId="0" xr:uid="{8D882470-ECD8-44DE-A002-E62FB11FA9B3}">
      <text>
        <r>
          <rPr>
            <b/>
            <sz val="9"/>
            <color indexed="81"/>
            <rFont val="Tahoma"/>
            <charset val="1"/>
          </rPr>
          <t>Rui Melo:</t>
        </r>
        <r>
          <rPr>
            <sz val="9"/>
            <color indexed="81"/>
            <rFont val="Tahoma"/>
            <charset val="1"/>
          </rPr>
          <t xml:space="preserve">
Calorias por Km
</t>
        </r>
      </text>
    </comment>
    <comment ref="O5" authorId="0" shapeId="0" xr:uid="{9B7DA4B3-DE56-4FCD-A73C-70439C96BCCB}">
      <text>
        <r>
          <rPr>
            <b/>
            <sz val="9"/>
            <color indexed="81"/>
            <rFont val="Tahoma"/>
            <charset val="1"/>
          </rPr>
          <t>Rui Melo:</t>
        </r>
        <r>
          <rPr>
            <sz val="9"/>
            <color indexed="81"/>
            <rFont val="Tahoma"/>
            <charset val="1"/>
          </rPr>
          <t xml:space="preserve">
Civil twilight</t>
        </r>
      </text>
    </comment>
    <comment ref="R5" authorId="0" shapeId="0" xr:uid="{8CFCBDA5-31C2-4352-B1C9-EA17652D7111}">
      <text>
        <r>
          <rPr>
            <b/>
            <sz val="9"/>
            <color indexed="81"/>
            <rFont val="Tahoma"/>
            <charset val="1"/>
          </rPr>
          <t>Rui Melo:</t>
        </r>
        <r>
          <rPr>
            <sz val="9"/>
            <color indexed="81"/>
            <rFont val="Tahoma"/>
            <charset val="1"/>
          </rPr>
          <t xml:space="preserve">
Civil twilight</t>
        </r>
      </text>
    </comment>
    <comment ref="S5" authorId="0" shapeId="0" xr:uid="{304F3976-877D-4F73-932C-1D992C888CF4}">
      <text>
        <r>
          <rPr>
            <b/>
            <sz val="9"/>
            <color indexed="81"/>
            <rFont val="Tahoma"/>
            <charset val="1"/>
          </rPr>
          <t xml:space="preserve">Rui Melo: Max time to hike with some daylight (including twilight)
</t>
        </r>
      </text>
    </comment>
    <comment ref="Y5" authorId="0" shapeId="0" xr:uid="{05335BD8-4CA8-4EDD-8EF9-FDBD7C6CAFC0}">
      <text>
        <r>
          <rPr>
            <b/>
            <sz val="9"/>
            <color indexed="81"/>
            <rFont val="Tahoma"/>
            <charset val="1"/>
          </rPr>
          <t>Rui Melo:</t>
        </r>
        <r>
          <rPr>
            <sz val="9"/>
            <color indexed="81"/>
            <rFont val="Tahoma"/>
            <charset val="1"/>
          </rPr>
          <t xml:space="preserve">
Introduzir nesta coluna o total de passos do dia</t>
        </r>
      </text>
    </comment>
    <comment ref="AA5" authorId="0" shapeId="0" xr:uid="{BE6D9E6F-B933-4F94-B077-92BEAB48AF05}">
      <text>
        <r>
          <rPr>
            <b/>
            <sz val="9"/>
            <color indexed="81"/>
            <rFont val="Tahoma"/>
            <charset val="1"/>
          </rPr>
          <t>Rui Melo:</t>
        </r>
        <r>
          <rPr>
            <sz val="9"/>
            <color indexed="81"/>
            <rFont val="Tahoma"/>
            <charset val="1"/>
          </rPr>
          <t xml:space="preserve">
Diferença entre os passos planeados e efetivamente dados</t>
        </r>
      </text>
    </comment>
    <comment ref="AD5" authorId="0" shapeId="0" xr:uid="{51B875EF-3F6C-478A-8CF2-0477129D6A0E}">
      <text>
        <r>
          <rPr>
            <b/>
            <sz val="9"/>
            <color indexed="81"/>
            <rFont val="Tahoma"/>
            <charset val="1"/>
          </rPr>
          <t>Rui Melo:</t>
        </r>
        <r>
          <rPr>
            <sz val="9"/>
            <color indexed="81"/>
            <rFont val="Tahoma"/>
            <charset val="1"/>
          </rPr>
          <t xml:space="preserve">
Exemplo: compras, passeio, etc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Rui Melo</author>
  </authors>
  <commentList>
    <comment ref="K1" authorId="0" shapeId="0" xr:uid="{6D9A9AB2-50AB-4F11-BCF4-C587DC7F777A}">
      <text>
        <r>
          <rPr>
            <b/>
            <sz val="9"/>
            <color indexed="81"/>
            <rFont val="Tahoma"/>
            <charset val="1"/>
          </rPr>
          <t>Rui Melo:</t>
        </r>
        <r>
          <rPr>
            <sz val="9"/>
            <color indexed="81"/>
            <rFont val="Tahoma"/>
            <charset val="1"/>
          </rPr>
          <t xml:space="preserve">
These are the early start and end times used. Sky starts to have some light at this point
</t>
        </r>
      </text>
    </comment>
  </commentList>
</comments>
</file>

<file path=xl/sharedStrings.xml><?xml version="1.0" encoding="utf-8"?>
<sst xmlns="http://schemas.openxmlformats.org/spreadsheetml/2006/main" count="818" uniqueCount="699">
  <si>
    <t>Dia</t>
  </si>
  <si>
    <t>Início</t>
  </si>
  <si>
    <t>Destino</t>
  </si>
  <si>
    <t>Santarém</t>
  </si>
  <si>
    <t>Golegã</t>
  </si>
  <si>
    <t>Duração</t>
  </si>
  <si>
    <t>H Início</t>
  </si>
  <si>
    <t>Tomar</t>
  </si>
  <si>
    <t>Alvaiázere</t>
  </si>
  <si>
    <t>Mealhada</t>
  </si>
  <si>
    <t>Santiago</t>
  </si>
  <si>
    <t>Data</t>
  </si>
  <si>
    <t>Local</t>
  </si>
  <si>
    <t>Km</t>
  </si>
  <si>
    <t>Jornada</t>
  </si>
  <si>
    <t>Cal/km</t>
  </si>
  <si>
    <t>Horas caminhadas</t>
  </si>
  <si>
    <t>Calorias</t>
  </si>
  <si>
    <t>H Fim</t>
  </si>
  <si>
    <t>Notas</t>
  </si>
  <si>
    <t>Dormida</t>
  </si>
  <si>
    <t>VALADA
Salão Paroquial
Largo da Igreja
D. Rosa Fernanda
Tel: 914 337 000 / 243 749 277
PORTO DE MUGE
Casa do Rio
Alojamento Local – 10 €
R. Morgado, 2
Tel: 918 216 875</t>
  </si>
  <si>
    <t>SANTARÉM
Albergue da Sta. Casa da Misericórdia
6 lugares – 5 €
Largo Cândido dos Reis, 17
Tel: 243 305 260</t>
  </si>
  <si>
    <t>https://www.wikiloc.com/hiking-trails/caminho-portugues-lisboa-santiago-path-23256637</t>
  </si>
  <si>
    <t>Padron</t>
  </si>
  <si>
    <t>http://caminhocentralasantiago.blogspot.com/p/albergues-e-pernoita.html.</t>
  </si>
  <si>
    <t>Sé</t>
  </si>
  <si>
    <t>Sacavém</t>
  </si>
  <si>
    <t>LAVAR ROUPA</t>
  </si>
  <si>
    <t>Rise</t>
  </si>
  <si>
    <t>Set</t>
  </si>
  <si>
    <t>Rabaçal</t>
  </si>
  <si>
    <t>Coimbra</t>
  </si>
  <si>
    <t>Águeda</t>
  </si>
  <si>
    <t>301
ÁGUEDA
Albergue Santo. António
13 lugares – 12 € / 15 € com Peq. Almoço
E N 1
tel: 234 602 871
albergueperegrinosdeagueda@hotmail.com</t>
  </si>
  <si>
    <t>Oliveira de Azemeis</t>
  </si>
  <si>
    <t>Média:</t>
  </si>
  <si>
    <r>
      <t>13:37 </t>
    </r>
    <r>
      <rPr>
        <sz val="6"/>
        <color rgb="FF777777"/>
        <rFont val="Arial"/>
        <family val="2"/>
      </rPr>
      <t>(60.1°)</t>
    </r>
  </si>
  <si>
    <t xml:space="preserve">GOLEGÃ
Albergue Solo Duro (Casa da Tia Guida)
10 lugares + 2 quartos duplos – 10 € com Peq. Almoço
Rua Francisco Sousa Terré, 1
Rua José Relvas, nº 84/86
Tel: 249 976 802 / 935 640 550 / 935 640 551
casadatiaguida@gmail.com
O Té
A partir de 10 € com Peq. Almoço
Rua José Relvas, nº 119
Tel: 249 976 404 / 918 598 819
S. CAETANO (Quinta da Cardiga)
Albergue S. Caetano
6 lugares – 20 € com Peq. Almoço
Jantar 10 €
Tel: 914 951 076
https://www.facebook.com/quartosdolagar.golega
25€ </t>
  </si>
  <si>
    <t>Sunrise</t>
  </si>
  <si>
    <t>Sunset</t>
  </si>
  <si>
    <t>Length</t>
  </si>
  <si>
    <t>Diff.</t>
  </si>
  <si>
    <t>Start</t>
  </si>
  <si>
    <t>End</t>
  </si>
  <si>
    <t>Time</t>
  </si>
  <si>
    <t>Mil. km</t>
  </si>
  <si>
    <t>−2:24</t>
  </si>
  <si>
    <t>−2:25</t>
  </si>
  <si>
    <t>−2:26</t>
  </si>
  <si>
    <t>−2:27</t>
  </si>
  <si>
    <t>−2:28</t>
  </si>
  <si>
    <t>−2:29</t>
  </si>
  <si>
    <t>−2:23</t>
  </si>
  <si>
    <t>−2:22</t>
  </si>
  <si>
    <t>−2:21</t>
  </si>
  <si>
    <t>−2:20</t>
  </si>
  <si>
    <t>−2:19</t>
  </si>
  <si>
    <t>−2:18</t>
  </si>
  <si>
    <t>−2:17</t>
  </si>
  <si>
    <t>−2:16</t>
  </si>
  <si>
    <t>−2:15</t>
  </si>
  <si>
    <t>−2:14</t>
  </si>
  <si>
    <t>Labrujes</t>
  </si>
  <si>
    <r>
      <t>07:05 </t>
    </r>
    <r>
      <rPr>
        <sz val="8"/>
        <color theme="1"/>
        <rFont val="Lucida Sans Unicode"/>
        <family val="2"/>
      </rPr>
      <t>↑</t>
    </r>
    <r>
      <rPr>
        <sz val="8"/>
        <color theme="1"/>
        <rFont val="Calibri"/>
        <family val="2"/>
        <scheme val="minor"/>
      </rPr>
      <t> </t>
    </r>
    <r>
      <rPr>
        <sz val="8"/>
        <color rgb="FF777777"/>
        <rFont val="Calibri"/>
        <family val="2"/>
        <scheme val="minor"/>
      </rPr>
      <t>(79°)</t>
    </r>
  </si>
  <si>
    <r>
      <t>20:06 </t>
    </r>
    <r>
      <rPr>
        <sz val="8"/>
        <color theme="1"/>
        <rFont val="Lucida Sans Unicode"/>
        <family val="2"/>
      </rPr>
      <t>↑</t>
    </r>
    <r>
      <rPr>
        <sz val="8"/>
        <color theme="1"/>
        <rFont val="Calibri"/>
        <family val="2"/>
        <scheme val="minor"/>
      </rPr>
      <t> </t>
    </r>
    <r>
      <rPr>
        <sz val="8"/>
        <color rgb="FF777777"/>
        <rFont val="Calibri"/>
        <family val="2"/>
        <scheme val="minor"/>
      </rPr>
      <t>(281°)</t>
    </r>
  </si>
  <si>
    <r>
      <t>13:36 </t>
    </r>
    <r>
      <rPr>
        <sz val="8"/>
        <color rgb="FF777777"/>
        <rFont val="Calibri"/>
        <family val="2"/>
        <scheme val="minor"/>
      </rPr>
      <t>(59.4°)</t>
    </r>
  </si>
  <si>
    <r>
      <t>07:06 </t>
    </r>
    <r>
      <rPr>
        <sz val="8"/>
        <color theme="1"/>
        <rFont val="Lucida Sans Unicode"/>
        <family val="2"/>
      </rPr>
      <t>↑</t>
    </r>
    <r>
      <rPr>
        <sz val="8"/>
        <color theme="1"/>
        <rFont val="Calibri"/>
        <family val="2"/>
        <scheme val="minor"/>
      </rPr>
      <t> </t>
    </r>
    <r>
      <rPr>
        <sz val="8"/>
        <color rgb="FF777777"/>
        <rFont val="Calibri"/>
        <family val="2"/>
        <scheme val="minor"/>
      </rPr>
      <t>(79°)</t>
    </r>
  </si>
  <si>
    <r>
      <t>20:05 </t>
    </r>
    <r>
      <rPr>
        <sz val="8"/>
        <color theme="1"/>
        <rFont val="Lucida Sans Unicode"/>
        <family val="2"/>
      </rPr>
      <t>↑</t>
    </r>
    <r>
      <rPr>
        <sz val="8"/>
        <color theme="1"/>
        <rFont val="Calibri"/>
        <family val="2"/>
        <scheme val="minor"/>
      </rPr>
      <t> </t>
    </r>
    <r>
      <rPr>
        <sz val="8"/>
        <color rgb="FF777777"/>
        <rFont val="Calibri"/>
        <family val="2"/>
        <scheme val="minor"/>
      </rPr>
      <t>(280°)</t>
    </r>
  </si>
  <si>
    <r>
      <t>13:36 </t>
    </r>
    <r>
      <rPr>
        <sz val="8"/>
        <color rgb="FF777777"/>
        <rFont val="Calibri"/>
        <family val="2"/>
        <scheme val="minor"/>
      </rPr>
      <t>(59.0°)</t>
    </r>
  </si>
  <si>
    <r>
      <t>07:07 </t>
    </r>
    <r>
      <rPr>
        <sz val="8"/>
        <color theme="1"/>
        <rFont val="Lucida Sans Unicode"/>
        <family val="2"/>
      </rPr>
      <t>↑</t>
    </r>
    <r>
      <rPr>
        <sz val="8"/>
        <color theme="1"/>
        <rFont val="Calibri"/>
        <family val="2"/>
        <scheme val="minor"/>
      </rPr>
      <t> </t>
    </r>
    <r>
      <rPr>
        <sz val="8"/>
        <color rgb="FF777777"/>
        <rFont val="Calibri"/>
        <family val="2"/>
        <scheme val="minor"/>
      </rPr>
      <t>(80°)</t>
    </r>
  </si>
  <si>
    <r>
      <t>20:03 </t>
    </r>
    <r>
      <rPr>
        <sz val="8"/>
        <color theme="1"/>
        <rFont val="Lucida Sans Unicode"/>
        <family val="2"/>
      </rPr>
      <t>↑</t>
    </r>
    <r>
      <rPr>
        <sz val="8"/>
        <color theme="1"/>
        <rFont val="Calibri"/>
        <family val="2"/>
        <scheme val="minor"/>
      </rPr>
      <t> </t>
    </r>
    <r>
      <rPr>
        <sz val="8"/>
        <color rgb="FF777777"/>
        <rFont val="Calibri"/>
        <family val="2"/>
        <scheme val="minor"/>
      </rPr>
      <t>(280°)</t>
    </r>
  </si>
  <si>
    <r>
      <t>13:35 </t>
    </r>
    <r>
      <rPr>
        <sz val="8"/>
        <color rgb="FF777777"/>
        <rFont val="Calibri"/>
        <family val="2"/>
        <scheme val="minor"/>
      </rPr>
      <t>(58.6°)</t>
    </r>
  </si>
  <si>
    <r>
      <t>07:08 </t>
    </r>
    <r>
      <rPr>
        <sz val="8"/>
        <color theme="1"/>
        <rFont val="Lucida Sans Unicode"/>
        <family val="2"/>
      </rPr>
      <t>↑</t>
    </r>
    <r>
      <rPr>
        <sz val="8"/>
        <color theme="1"/>
        <rFont val="Calibri"/>
        <family val="2"/>
        <scheme val="minor"/>
      </rPr>
      <t> </t>
    </r>
    <r>
      <rPr>
        <sz val="8"/>
        <color rgb="FF777777"/>
        <rFont val="Calibri"/>
        <family val="2"/>
        <scheme val="minor"/>
      </rPr>
      <t>(80°)</t>
    </r>
  </si>
  <si>
    <r>
      <t>20:01 </t>
    </r>
    <r>
      <rPr>
        <sz val="8"/>
        <color theme="1"/>
        <rFont val="Lucida Sans Unicode"/>
        <family val="2"/>
      </rPr>
      <t>↑</t>
    </r>
    <r>
      <rPr>
        <sz val="8"/>
        <color theme="1"/>
        <rFont val="Calibri"/>
        <family val="2"/>
        <scheme val="minor"/>
      </rPr>
      <t> </t>
    </r>
    <r>
      <rPr>
        <sz val="8"/>
        <color rgb="FF777777"/>
        <rFont val="Calibri"/>
        <family val="2"/>
        <scheme val="minor"/>
      </rPr>
      <t>(280°)</t>
    </r>
  </si>
  <si>
    <r>
      <t>13:35 </t>
    </r>
    <r>
      <rPr>
        <sz val="8"/>
        <color rgb="FF777777"/>
        <rFont val="Calibri"/>
        <family val="2"/>
        <scheme val="minor"/>
      </rPr>
      <t>(58.3°)</t>
    </r>
  </si>
  <si>
    <r>
      <t>07:09 </t>
    </r>
    <r>
      <rPr>
        <sz val="8"/>
        <color theme="1"/>
        <rFont val="Lucida Sans Unicode"/>
        <family val="2"/>
      </rPr>
      <t>↑</t>
    </r>
    <r>
      <rPr>
        <sz val="8"/>
        <color theme="1"/>
        <rFont val="Calibri"/>
        <family val="2"/>
        <scheme val="minor"/>
      </rPr>
      <t> </t>
    </r>
    <r>
      <rPr>
        <sz val="8"/>
        <color rgb="FF777777"/>
        <rFont val="Calibri"/>
        <family val="2"/>
        <scheme val="minor"/>
      </rPr>
      <t>(81°)</t>
    </r>
  </si>
  <si>
    <r>
      <t>20:00 </t>
    </r>
    <r>
      <rPr>
        <sz val="8"/>
        <color theme="1"/>
        <rFont val="Lucida Sans Unicode"/>
        <family val="2"/>
      </rPr>
      <t>↑</t>
    </r>
    <r>
      <rPr>
        <sz val="8"/>
        <color theme="1"/>
        <rFont val="Calibri"/>
        <family val="2"/>
        <scheme val="minor"/>
      </rPr>
      <t> </t>
    </r>
    <r>
      <rPr>
        <sz val="8"/>
        <color rgb="FF777777"/>
        <rFont val="Calibri"/>
        <family val="2"/>
        <scheme val="minor"/>
      </rPr>
      <t>(279°)</t>
    </r>
  </si>
  <si>
    <r>
      <t>13:35 </t>
    </r>
    <r>
      <rPr>
        <sz val="8"/>
        <color rgb="FF777777"/>
        <rFont val="Calibri"/>
        <family val="2"/>
        <scheme val="minor"/>
      </rPr>
      <t>(57.9°)</t>
    </r>
  </si>
  <si>
    <r>
      <t>07:10 </t>
    </r>
    <r>
      <rPr>
        <sz val="8"/>
        <color theme="1"/>
        <rFont val="Lucida Sans Unicode"/>
        <family val="2"/>
      </rPr>
      <t>↑</t>
    </r>
    <r>
      <rPr>
        <sz val="8"/>
        <color theme="1"/>
        <rFont val="Calibri"/>
        <family val="2"/>
        <scheme val="minor"/>
      </rPr>
      <t> </t>
    </r>
    <r>
      <rPr>
        <sz val="8"/>
        <color rgb="FF777777"/>
        <rFont val="Calibri"/>
        <family val="2"/>
        <scheme val="minor"/>
      </rPr>
      <t>(81°)</t>
    </r>
  </si>
  <si>
    <r>
      <t>19:58 </t>
    </r>
    <r>
      <rPr>
        <sz val="8"/>
        <color theme="1"/>
        <rFont val="Lucida Sans Unicode"/>
        <family val="2"/>
      </rPr>
      <t>↑</t>
    </r>
    <r>
      <rPr>
        <sz val="8"/>
        <color theme="1"/>
        <rFont val="Calibri"/>
        <family val="2"/>
        <scheme val="minor"/>
      </rPr>
      <t> </t>
    </r>
    <r>
      <rPr>
        <sz val="8"/>
        <color rgb="FF777777"/>
        <rFont val="Calibri"/>
        <family val="2"/>
        <scheme val="minor"/>
      </rPr>
      <t>(279°)</t>
    </r>
  </si>
  <si>
    <r>
      <t>13:34 </t>
    </r>
    <r>
      <rPr>
        <sz val="8"/>
        <color rgb="FF777777"/>
        <rFont val="Calibri"/>
        <family val="2"/>
        <scheme val="minor"/>
      </rPr>
      <t>(57.5°)</t>
    </r>
  </si>
  <si>
    <r>
      <t>07:11 </t>
    </r>
    <r>
      <rPr>
        <sz val="8"/>
        <color theme="1"/>
        <rFont val="Lucida Sans Unicode"/>
        <family val="2"/>
      </rPr>
      <t>↑</t>
    </r>
    <r>
      <rPr>
        <sz val="8"/>
        <color theme="1"/>
        <rFont val="Calibri"/>
        <family val="2"/>
        <scheme val="minor"/>
      </rPr>
      <t> </t>
    </r>
    <r>
      <rPr>
        <sz val="8"/>
        <color rgb="FF777777"/>
        <rFont val="Calibri"/>
        <family val="2"/>
        <scheme val="minor"/>
      </rPr>
      <t>(82°)</t>
    </r>
  </si>
  <si>
    <r>
      <t>19:57 </t>
    </r>
    <r>
      <rPr>
        <sz val="8"/>
        <color theme="1"/>
        <rFont val="Lucida Sans Unicode"/>
        <family val="2"/>
      </rPr>
      <t>↑</t>
    </r>
    <r>
      <rPr>
        <sz val="8"/>
        <color theme="1"/>
        <rFont val="Calibri"/>
        <family val="2"/>
        <scheme val="minor"/>
      </rPr>
      <t> </t>
    </r>
    <r>
      <rPr>
        <sz val="8"/>
        <color rgb="FF777777"/>
        <rFont val="Calibri"/>
        <family val="2"/>
        <scheme val="minor"/>
      </rPr>
      <t>(278°)</t>
    </r>
  </si>
  <si>
    <r>
      <t>13:34 </t>
    </r>
    <r>
      <rPr>
        <sz val="8"/>
        <color rgb="FF777777"/>
        <rFont val="Calibri"/>
        <family val="2"/>
        <scheme val="minor"/>
      </rPr>
      <t>(57.1°)</t>
    </r>
  </si>
  <si>
    <r>
      <t>19:55 </t>
    </r>
    <r>
      <rPr>
        <sz val="8"/>
        <color theme="1"/>
        <rFont val="Lucida Sans Unicode"/>
        <family val="2"/>
      </rPr>
      <t>↑</t>
    </r>
    <r>
      <rPr>
        <sz val="8"/>
        <color theme="1"/>
        <rFont val="Calibri"/>
        <family val="2"/>
        <scheme val="minor"/>
      </rPr>
      <t> </t>
    </r>
    <r>
      <rPr>
        <sz val="8"/>
        <color rgb="FF777777"/>
        <rFont val="Calibri"/>
        <family val="2"/>
        <scheme val="minor"/>
      </rPr>
      <t>(278°)</t>
    </r>
  </si>
  <si>
    <r>
      <t>13:34 </t>
    </r>
    <r>
      <rPr>
        <sz val="8"/>
        <color rgb="FF777777"/>
        <rFont val="Calibri"/>
        <family val="2"/>
        <scheme val="minor"/>
      </rPr>
      <t>(56.8°)</t>
    </r>
  </si>
  <si>
    <r>
      <t>07:12 </t>
    </r>
    <r>
      <rPr>
        <sz val="8"/>
        <color theme="1"/>
        <rFont val="Lucida Sans Unicode"/>
        <family val="2"/>
      </rPr>
      <t>↑</t>
    </r>
    <r>
      <rPr>
        <sz val="8"/>
        <color theme="1"/>
        <rFont val="Calibri"/>
        <family val="2"/>
        <scheme val="minor"/>
      </rPr>
      <t> </t>
    </r>
    <r>
      <rPr>
        <sz val="8"/>
        <color rgb="FF777777"/>
        <rFont val="Calibri"/>
        <family val="2"/>
        <scheme val="minor"/>
      </rPr>
      <t>(83°)</t>
    </r>
  </si>
  <si>
    <r>
      <t>19:54 </t>
    </r>
    <r>
      <rPr>
        <sz val="8"/>
        <color theme="1"/>
        <rFont val="Lucida Sans Unicode"/>
        <family val="2"/>
      </rPr>
      <t>↑</t>
    </r>
    <r>
      <rPr>
        <sz val="8"/>
        <color theme="1"/>
        <rFont val="Calibri"/>
        <family val="2"/>
        <scheme val="minor"/>
      </rPr>
      <t> </t>
    </r>
    <r>
      <rPr>
        <sz val="8"/>
        <color rgb="FF777777"/>
        <rFont val="Calibri"/>
        <family val="2"/>
        <scheme val="minor"/>
      </rPr>
      <t>(277°)</t>
    </r>
  </si>
  <si>
    <r>
      <t>13:33 </t>
    </r>
    <r>
      <rPr>
        <sz val="8"/>
        <color rgb="FF777777"/>
        <rFont val="Calibri"/>
        <family val="2"/>
        <scheme val="minor"/>
      </rPr>
      <t>(56.4°)</t>
    </r>
  </si>
  <si>
    <r>
      <t>07:13 </t>
    </r>
    <r>
      <rPr>
        <sz val="8"/>
        <color theme="1"/>
        <rFont val="Lucida Sans Unicode"/>
        <family val="2"/>
      </rPr>
      <t>↑</t>
    </r>
    <r>
      <rPr>
        <sz val="8"/>
        <color theme="1"/>
        <rFont val="Calibri"/>
        <family val="2"/>
        <scheme val="minor"/>
      </rPr>
      <t> </t>
    </r>
    <r>
      <rPr>
        <sz val="8"/>
        <color rgb="FF777777"/>
        <rFont val="Calibri"/>
        <family val="2"/>
        <scheme val="minor"/>
      </rPr>
      <t>(83°)</t>
    </r>
  </si>
  <si>
    <r>
      <t>19:52 </t>
    </r>
    <r>
      <rPr>
        <sz val="8"/>
        <color theme="1"/>
        <rFont val="Lucida Sans Unicode"/>
        <family val="2"/>
      </rPr>
      <t>↑</t>
    </r>
    <r>
      <rPr>
        <sz val="8"/>
        <color theme="1"/>
        <rFont val="Calibri"/>
        <family val="2"/>
        <scheme val="minor"/>
      </rPr>
      <t> </t>
    </r>
    <r>
      <rPr>
        <sz val="8"/>
        <color rgb="FF777777"/>
        <rFont val="Calibri"/>
        <family val="2"/>
        <scheme val="minor"/>
      </rPr>
      <t>(277°)</t>
    </r>
  </si>
  <si>
    <r>
      <t>13:33 </t>
    </r>
    <r>
      <rPr>
        <sz val="8"/>
        <color rgb="FF777777"/>
        <rFont val="Calibri"/>
        <family val="2"/>
        <scheme val="minor"/>
      </rPr>
      <t>(56.0°)</t>
    </r>
  </si>
  <si>
    <r>
      <t>07:14 </t>
    </r>
    <r>
      <rPr>
        <sz val="8"/>
        <color theme="1"/>
        <rFont val="Lucida Sans Unicode"/>
        <family val="2"/>
      </rPr>
      <t>↑</t>
    </r>
    <r>
      <rPr>
        <sz val="8"/>
        <color theme="1"/>
        <rFont val="Calibri"/>
        <family val="2"/>
        <scheme val="minor"/>
      </rPr>
      <t> </t>
    </r>
    <r>
      <rPr>
        <sz val="8"/>
        <color rgb="FF777777"/>
        <rFont val="Calibri"/>
        <family val="2"/>
        <scheme val="minor"/>
      </rPr>
      <t>(84°)</t>
    </r>
  </si>
  <si>
    <r>
      <t>19:50 </t>
    </r>
    <r>
      <rPr>
        <sz val="8"/>
        <color theme="1"/>
        <rFont val="Lucida Sans Unicode"/>
        <family val="2"/>
      </rPr>
      <t>↑</t>
    </r>
    <r>
      <rPr>
        <sz val="8"/>
        <color theme="1"/>
        <rFont val="Calibri"/>
        <family val="2"/>
        <scheme val="minor"/>
      </rPr>
      <t> </t>
    </r>
    <r>
      <rPr>
        <sz val="8"/>
        <color rgb="FF777777"/>
        <rFont val="Calibri"/>
        <family val="2"/>
        <scheme val="minor"/>
      </rPr>
      <t>(276°)</t>
    </r>
  </si>
  <si>
    <r>
      <t>13:33 </t>
    </r>
    <r>
      <rPr>
        <sz val="8"/>
        <color rgb="FF777777"/>
        <rFont val="Calibri"/>
        <family val="2"/>
        <scheme val="minor"/>
      </rPr>
      <t>(55.6°)</t>
    </r>
  </si>
  <si>
    <r>
      <t>07:15 </t>
    </r>
    <r>
      <rPr>
        <sz val="8"/>
        <color theme="1"/>
        <rFont val="Lucida Sans Unicode"/>
        <family val="2"/>
      </rPr>
      <t>↑</t>
    </r>
    <r>
      <rPr>
        <sz val="8"/>
        <color theme="1"/>
        <rFont val="Calibri"/>
        <family val="2"/>
        <scheme val="minor"/>
      </rPr>
      <t> </t>
    </r>
    <r>
      <rPr>
        <sz val="8"/>
        <color rgb="FF777777"/>
        <rFont val="Calibri"/>
        <family val="2"/>
        <scheme val="minor"/>
      </rPr>
      <t>(84°)</t>
    </r>
  </si>
  <si>
    <r>
      <t>19:49 </t>
    </r>
    <r>
      <rPr>
        <sz val="8"/>
        <color theme="1"/>
        <rFont val="Lucida Sans Unicode"/>
        <family val="2"/>
      </rPr>
      <t>↑</t>
    </r>
    <r>
      <rPr>
        <sz val="8"/>
        <color theme="1"/>
        <rFont val="Calibri"/>
        <family val="2"/>
        <scheme val="minor"/>
      </rPr>
      <t> </t>
    </r>
    <r>
      <rPr>
        <sz val="8"/>
        <color rgb="FF777777"/>
        <rFont val="Calibri"/>
        <family val="2"/>
        <scheme val="minor"/>
      </rPr>
      <t>(276°)</t>
    </r>
  </si>
  <si>
    <r>
      <t>13:32 </t>
    </r>
    <r>
      <rPr>
        <sz val="8"/>
        <color rgb="FF777777"/>
        <rFont val="Calibri"/>
        <family val="2"/>
        <scheme val="minor"/>
      </rPr>
      <t>(55.2°)</t>
    </r>
  </si>
  <si>
    <r>
      <t>07:16 </t>
    </r>
    <r>
      <rPr>
        <sz val="8"/>
        <color theme="1"/>
        <rFont val="Lucida Sans Unicode"/>
        <family val="2"/>
      </rPr>
      <t>↑</t>
    </r>
    <r>
      <rPr>
        <sz val="8"/>
        <color theme="1"/>
        <rFont val="Calibri"/>
        <family val="2"/>
        <scheme val="minor"/>
      </rPr>
      <t> </t>
    </r>
    <r>
      <rPr>
        <sz val="8"/>
        <color rgb="FF777777"/>
        <rFont val="Calibri"/>
        <family val="2"/>
        <scheme val="minor"/>
      </rPr>
      <t>(85°)</t>
    </r>
  </si>
  <si>
    <r>
      <t>19:47 </t>
    </r>
    <r>
      <rPr>
        <sz val="8"/>
        <color theme="1"/>
        <rFont val="Lucida Sans Unicode"/>
        <family val="2"/>
      </rPr>
      <t>↑</t>
    </r>
    <r>
      <rPr>
        <sz val="8"/>
        <color theme="1"/>
        <rFont val="Calibri"/>
        <family val="2"/>
        <scheme val="minor"/>
      </rPr>
      <t> </t>
    </r>
    <r>
      <rPr>
        <sz val="8"/>
        <color rgb="FF777777"/>
        <rFont val="Calibri"/>
        <family val="2"/>
        <scheme val="minor"/>
      </rPr>
      <t>(275°)</t>
    </r>
  </si>
  <si>
    <r>
      <t>13:32 </t>
    </r>
    <r>
      <rPr>
        <sz val="8"/>
        <color rgb="FF777777"/>
        <rFont val="Calibri"/>
        <family val="2"/>
        <scheme val="minor"/>
      </rPr>
      <t>(54.9°)</t>
    </r>
  </si>
  <si>
    <r>
      <t>07:17 </t>
    </r>
    <r>
      <rPr>
        <sz val="8"/>
        <color theme="1"/>
        <rFont val="Lucida Sans Unicode"/>
        <family val="2"/>
      </rPr>
      <t>↑</t>
    </r>
    <r>
      <rPr>
        <sz val="8"/>
        <color theme="1"/>
        <rFont val="Calibri"/>
        <family val="2"/>
        <scheme val="minor"/>
      </rPr>
      <t> </t>
    </r>
    <r>
      <rPr>
        <sz val="8"/>
        <color rgb="FF777777"/>
        <rFont val="Calibri"/>
        <family val="2"/>
        <scheme val="minor"/>
      </rPr>
      <t>(85°)</t>
    </r>
  </si>
  <si>
    <r>
      <t>19:46 </t>
    </r>
    <r>
      <rPr>
        <sz val="8"/>
        <color theme="1"/>
        <rFont val="Lucida Sans Unicode"/>
        <family val="2"/>
      </rPr>
      <t>↑</t>
    </r>
    <r>
      <rPr>
        <sz val="8"/>
        <color theme="1"/>
        <rFont val="Calibri"/>
        <family val="2"/>
        <scheme val="minor"/>
      </rPr>
      <t> </t>
    </r>
    <r>
      <rPr>
        <sz val="8"/>
        <color rgb="FF777777"/>
        <rFont val="Calibri"/>
        <family val="2"/>
        <scheme val="minor"/>
      </rPr>
      <t>(275°)</t>
    </r>
  </si>
  <si>
    <r>
      <t>13:32 </t>
    </r>
    <r>
      <rPr>
        <sz val="8"/>
        <color rgb="FF777777"/>
        <rFont val="Calibri"/>
        <family val="2"/>
        <scheme val="minor"/>
      </rPr>
      <t>(54.5°)</t>
    </r>
  </si>
  <si>
    <r>
      <t>07:18 </t>
    </r>
    <r>
      <rPr>
        <sz val="8"/>
        <color theme="1"/>
        <rFont val="Lucida Sans Unicode"/>
        <family val="2"/>
      </rPr>
      <t>↑</t>
    </r>
    <r>
      <rPr>
        <sz val="8"/>
        <color theme="1"/>
        <rFont val="Calibri"/>
        <family val="2"/>
        <scheme val="minor"/>
      </rPr>
      <t> </t>
    </r>
    <r>
      <rPr>
        <sz val="8"/>
        <color rgb="FF777777"/>
        <rFont val="Calibri"/>
        <family val="2"/>
        <scheme val="minor"/>
      </rPr>
      <t>(86°)</t>
    </r>
  </si>
  <si>
    <r>
      <t>19:44 </t>
    </r>
    <r>
      <rPr>
        <sz val="8"/>
        <color theme="1"/>
        <rFont val="Lucida Sans Unicode"/>
        <family val="2"/>
      </rPr>
      <t>↑</t>
    </r>
    <r>
      <rPr>
        <sz val="8"/>
        <color theme="1"/>
        <rFont val="Calibri"/>
        <family val="2"/>
        <scheme val="minor"/>
      </rPr>
      <t> </t>
    </r>
    <r>
      <rPr>
        <sz val="8"/>
        <color rgb="FF777777"/>
        <rFont val="Calibri"/>
        <family val="2"/>
        <scheme val="minor"/>
      </rPr>
      <t>(274°)</t>
    </r>
  </si>
  <si>
    <r>
      <t>13:31 </t>
    </r>
    <r>
      <rPr>
        <sz val="8"/>
        <color rgb="FF777777"/>
        <rFont val="Calibri"/>
        <family val="2"/>
        <scheme val="minor"/>
      </rPr>
      <t>(54.1°)</t>
    </r>
  </si>
  <si>
    <r>
      <t>07:19 </t>
    </r>
    <r>
      <rPr>
        <sz val="8"/>
        <color theme="1"/>
        <rFont val="Lucida Sans Unicode"/>
        <family val="2"/>
      </rPr>
      <t>↑</t>
    </r>
    <r>
      <rPr>
        <sz val="8"/>
        <color theme="1"/>
        <rFont val="Calibri"/>
        <family val="2"/>
        <scheme val="minor"/>
      </rPr>
      <t> </t>
    </r>
    <r>
      <rPr>
        <sz val="8"/>
        <color rgb="FF777777"/>
        <rFont val="Calibri"/>
        <family val="2"/>
        <scheme val="minor"/>
      </rPr>
      <t>(86°)</t>
    </r>
  </si>
  <si>
    <r>
      <t>19:43 </t>
    </r>
    <r>
      <rPr>
        <sz val="8"/>
        <color theme="1"/>
        <rFont val="Lucida Sans Unicode"/>
        <family val="2"/>
      </rPr>
      <t>↑</t>
    </r>
    <r>
      <rPr>
        <sz val="8"/>
        <color theme="1"/>
        <rFont val="Calibri"/>
        <family val="2"/>
        <scheme val="minor"/>
      </rPr>
      <t> </t>
    </r>
    <r>
      <rPr>
        <sz val="8"/>
        <color rgb="FF777777"/>
        <rFont val="Calibri"/>
        <family val="2"/>
        <scheme val="minor"/>
      </rPr>
      <t>(274°)</t>
    </r>
  </si>
  <si>
    <r>
      <t>13:31 </t>
    </r>
    <r>
      <rPr>
        <sz val="8"/>
        <color rgb="FF777777"/>
        <rFont val="Calibri"/>
        <family val="2"/>
        <scheme val="minor"/>
      </rPr>
      <t>(53.7°)</t>
    </r>
  </si>
  <si>
    <r>
      <t>07:19 </t>
    </r>
    <r>
      <rPr>
        <sz val="8"/>
        <color theme="1"/>
        <rFont val="Lucida Sans Unicode"/>
        <family val="2"/>
      </rPr>
      <t>↑</t>
    </r>
    <r>
      <rPr>
        <sz val="8"/>
        <color theme="1"/>
        <rFont val="Calibri"/>
        <family val="2"/>
        <scheme val="minor"/>
      </rPr>
      <t> </t>
    </r>
    <r>
      <rPr>
        <sz val="8"/>
        <color rgb="FF777777"/>
        <rFont val="Calibri"/>
        <family val="2"/>
        <scheme val="minor"/>
      </rPr>
      <t>(87°)</t>
    </r>
  </si>
  <si>
    <r>
      <t>19:41 </t>
    </r>
    <r>
      <rPr>
        <sz val="8"/>
        <color theme="1"/>
        <rFont val="Lucida Sans Unicode"/>
        <family val="2"/>
      </rPr>
      <t>↑</t>
    </r>
    <r>
      <rPr>
        <sz val="8"/>
        <color theme="1"/>
        <rFont val="Calibri"/>
        <family val="2"/>
        <scheme val="minor"/>
      </rPr>
      <t> </t>
    </r>
    <r>
      <rPr>
        <sz val="8"/>
        <color rgb="FF777777"/>
        <rFont val="Calibri"/>
        <family val="2"/>
        <scheme val="minor"/>
      </rPr>
      <t>(273°)</t>
    </r>
  </si>
  <si>
    <r>
      <t>13:30 </t>
    </r>
    <r>
      <rPr>
        <sz val="8"/>
        <color rgb="FF777777"/>
        <rFont val="Calibri"/>
        <family val="2"/>
        <scheme val="minor"/>
      </rPr>
      <t>(53.3°)</t>
    </r>
  </si>
  <si>
    <r>
      <t>07:20 </t>
    </r>
    <r>
      <rPr>
        <sz val="8"/>
        <color theme="1"/>
        <rFont val="Lucida Sans Unicode"/>
        <family val="2"/>
      </rPr>
      <t>↑</t>
    </r>
    <r>
      <rPr>
        <sz val="8"/>
        <color theme="1"/>
        <rFont val="Calibri"/>
        <family val="2"/>
        <scheme val="minor"/>
      </rPr>
      <t> </t>
    </r>
    <r>
      <rPr>
        <sz val="8"/>
        <color rgb="FF777777"/>
        <rFont val="Calibri"/>
        <family val="2"/>
        <scheme val="minor"/>
      </rPr>
      <t>(87°)</t>
    </r>
  </si>
  <si>
    <r>
      <t>19:39 </t>
    </r>
    <r>
      <rPr>
        <sz val="8"/>
        <color theme="1"/>
        <rFont val="Lucida Sans Unicode"/>
        <family val="2"/>
      </rPr>
      <t>↑</t>
    </r>
    <r>
      <rPr>
        <sz val="8"/>
        <color theme="1"/>
        <rFont val="Calibri"/>
        <family val="2"/>
        <scheme val="minor"/>
      </rPr>
      <t> </t>
    </r>
    <r>
      <rPr>
        <sz val="8"/>
        <color rgb="FF777777"/>
        <rFont val="Calibri"/>
        <family val="2"/>
        <scheme val="minor"/>
      </rPr>
      <t>(273°)</t>
    </r>
  </si>
  <si>
    <r>
      <t>13:30 </t>
    </r>
    <r>
      <rPr>
        <sz val="8"/>
        <color rgb="FF777777"/>
        <rFont val="Calibri"/>
        <family val="2"/>
        <scheme val="minor"/>
      </rPr>
      <t>(52.9°)</t>
    </r>
  </si>
  <si>
    <r>
      <t>07:21 </t>
    </r>
    <r>
      <rPr>
        <sz val="8"/>
        <color theme="1"/>
        <rFont val="Lucida Sans Unicode"/>
        <family val="2"/>
      </rPr>
      <t>↑</t>
    </r>
    <r>
      <rPr>
        <sz val="8"/>
        <color theme="1"/>
        <rFont val="Calibri"/>
        <family val="2"/>
        <scheme val="minor"/>
      </rPr>
      <t> </t>
    </r>
    <r>
      <rPr>
        <sz val="8"/>
        <color rgb="FF777777"/>
        <rFont val="Calibri"/>
        <family val="2"/>
        <scheme val="minor"/>
      </rPr>
      <t>(88°)</t>
    </r>
  </si>
  <si>
    <r>
      <t>19:38 </t>
    </r>
    <r>
      <rPr>
        <sz val="8"/>
        <color theme="1"/>
        <rFont val="Lucida Sans Unicode"/>
        <family val="2"/>
      </rPr>
      <t>↑</t>
    </r>
    <r>
      <rPr>
        <sz val="8"/>
        <color theme="1"/>
        <rFont val="Calibri"/>
        <family val="2"/>
        <scheme val="minor"/>
      </rPr>
      <t> </t>
    </r>
    <r>
      <rPr>
        <sz val="8"/>
        <color rgb="FF777777"/>
        <rFont val="Calibri"/>
        <family val="2"/>
        <scheme val="minor"/>
      </rPr>
      <t>(272°)</t>
    </r>
  </si>
  <si>
    <r>
      <t>13:30 </t>
    </r>
    <r>
      <rPr>
        <sz val="8"/>
        <color rgb="FF777777"/>
        <rFont val="Calibri"/>
        <family val="2"/>
        <scheme val="minor"/>
      </rPr>
      <t>(52.6°)</t>
    </r>
  </si>
  <si>
    <r>
      <t>07:22 </t>
    </r>
    <r>
      <rPr>
        <sz val="8"/>
        <color theme="1"/>
        <rFont val="Lucida Sans Unicode"/>
        <family val="2"/>
      </rPr>
      <t>↑</t>
    </r>
    <r>
      <rPr>
        <sz val="8"/>
        <color theme="1"/>
        <rFont val="Calibri"/>
        <family val="2"/>
        <scheme val="minor"/>
      </rPr>
      <t> </t>
    </r>
    <r>
      <rPr>
        <sz val="8"/>
        <color rgb="FF777777"/>
        <rFont val="Calibri"/>
        <family val="2"/>
        <scheme val="minor"/>
      </rPr>
      <t>(88°)</t>
    </r>
  </si>
  <si>
    <r>
      <t>19:36 </t>
    </r>
    <r>
      <rPr>
        <sz val="8"/>
        <color theme="1"/>
        <rFont val="Lucida Sans Unicode"/>
        <family val="2"/>
      </rPr>
      <t>↑</t>
    </r>
    <r>
      <rPr>
        <sz val="8"/>
        <color theme="1"/>
        <rFont val="Calibri"/>
        <family val="2"/>
        <scheme val="minor"/>
      </rPr>
      <t> </t>
    </r>
    <r>
      <rPr>
        <sz val="8"/>
        <color rgb="FF777777"/>
        <rFont val="Calibri"/>
        <family val="2"/>
        <scheme val="minor"/>
      </rPr>
      <t>(272°)</t>
    </r>
  </si>
  <si>
    <r>
      <t>13:29 </t>
    </r>
    <r>
      <rPr>
        <sz val="8"/>
        <color rgb="FF777777"/>
        <rFont val="Calibri"/>
        <family val="2"/>
        <scheme val="minor"/>
      </rPr>
      <t>(52.2°)</t>
    </r>
  </si>
  <si>
    <r>
      <t>07:23 </t>
    </r>
    <r>
      <rPr>
        <sz val="8"/>
        <color theme="1"/>
        <rFont val="Lucida Sans Unicode"/>
        <family val="2"/>
      </rPr>
      <t>↑</t>
    </r>
    <r>
      <rPr>
        <sz val="8"/>
        <color theme="1"/>
        <rFont val="Calibri"/>
        <family val="2"/>
        <scheme val="minor"/>
      </rPr>
      <t> </t>
    </r>
    <r>
      <rPr>
        <sz val="8"/>
        <color rgb="FF777777"/>
        <rFont val="Calibri"/>
        <family val="2"/>
        <scheme val="minor"/>
      </rPr>
      <t>(89°)</t>
    </r>
  </si>
  <si>
    <r>
      <t>19:35 </t>
    </r>
    <r>
      <rPr>
        <sz val="8"/>
        <color theme="1"/>
        <rFont val="Lucida Sans Unicode"/>
        <family val="2"/>
      </rPr>
      <t>↑</t>
    </r>
    <r>
      <rPr>
        <sz val="8"/>
        <color theme="1"/>
        <rFont val="Calibri"/>
        <family val="2"/>
        <scheme val="minor"/>
      </rPr>
      <t> </t>
    </r>
    <r>
      <rPr>
        <sz val="8"/>
        <color rgb="FF777777"/>
        <rFont val="Calibri"/>
        <family val="2"/>
        <scheme val="minor"/>
      </rPr>
      <t>(271°)</t>
    </r>
  </si>
  <si>
    <r>
      <t>13:29 </t>
    </r>
    <r>
      <rPr>
        <sz val="8"/>
        <color rgb="FF777777"/>
        <rFont val="Calibri"/>
        <family val="2"/>
        <scheme val="minor"/>
      </rPr>
      <t>(51.8°)</t>
    </r>
  </si>
  <si>
    <r>
      <t>07:24 </t>
    </r>
    <r>
      <rPr>
        <sz val="8"/>
        <color theme="1"/>
        <rFont val="Lucida Sans Unicode"/>
        <family val="2"/>
      </rPr>
      <t>↑</t>
    </r>
    <r>
      <rPr>
        <sz val="8"/>
        <color theme="1"/>
        <rFont val="Calibri"/>
        <family val="2"/>
        <scheme val="minor"/>
      </rPr>
      <t> </t>
    </r>
    <r>
      <rPr>
        <sz val="8"/>
        <color rgb="FF777777"/>
        <rFont val="Calibri"/>
        <family val="2"/>
        <scheme val="minor"/>
      </rPr>
      <t>(89°)</t>
    </r>
  </si>
  <si>
    <r>
      <t>19:33 </t>
    </r>
    <r>
      <rPr>
        <sz val="8"/>
        <color theme="1"/>
        <rFont val="Lucida Sans Unicode"/>
        <family val="2"/>
      </rPr>
      <t>↑</t>
    </r>
    <r>
      <rPr>
        <sz val="8"/>
        <color theme="1"/>
        <rFont val="Calibri"/>
        <family val="2"/>
        <scheme val="minor"/>
      </rPr>
      <t> </t>
    </r>
    <r>
      <rPr>
        <sz val="8"/>
        <color rgb="FF777777"/>
        <rFont val="Calibri"/>
        <family val="2"/>
        <scheme val="minor"/>
      </rPr>
      <t>(271°)</t>
    </r>
  </si>
  <si>
    <r>
      <t>13:29 </t>
    </r>
    <r>
      <rPr>
        <sz val="8"/>
        <color rgb="FF777777"/>
        <rFont val="Calibri"/>
        <family val="2"/>
        <scheme val="minor"/>
      </rPr>
      <t>(51.4°)</t>
    </r>
  </si>
  <si>
    <r>
      <t>07:25 </t>
    </r>
    <r>
      <rPr>
        <sz val="8"/>
        <color theme="1"/>
        <rFont val="Lucida Sans Unicode"/>
        <family val="2"/>
      </rPr>
      <t>↑</t>
    </r>
    <r>
      <rPr>
        <sz val="8"/>
        <color theme="1"/>
        <rFont val="Calibri"/>
        <family val="2"/>
        <scheme val="minor"/>
      </rPr>
      <t> </t>
    </r>
    <r>
      <rPr>
        <sz val="8"/>
        <color rgb="FF777777"/>
        <rFont val="Calibri"/>
        <family val="2"/>
        <scheme val="minor"/>
      </rPr>
      <t>(90°)</t>
    </r>
  </si>
  <si>
    <r>
      <t>19:31 </t>
    </r>
    <r>
      <rPr>
        <sz val="8"/>
        <color theme="1"/>
        <rFont val="Lucida Sans Unicode"/>
        <family val="2"/>
      </rPr>
      <t>↑</t>
    </r>
    <r>
      <rPr>
        <sz val="8"/>
        <color theme="1"/>
        <rFont val="Calibri"/>
        <family val="2"/>
        <scheme val="minor"/>
      </rPr>
      <t> </t>
    </r>
    <r>
      <rPr>
        <sz val="8"/>
        <color rgb="FF777777"/>
        <rFont val="Calibri"/>
        <family val="2"/>
        <scheme val="minor"/>
      </rPr>
      <t>(270°)</t>
    </r>
  </si>
  <si>
    <r>
      <t>13:28 </t>
    </r>
    <r>
      <rPr>
        <sz val="8"/>
        <color rgb="FF777777"/>
        <rFont val="Calibri"/>
        <family val="2"/>
        <scheme val="minor"/>
      </rPr>
      <t>(51.0°)</t>
    </r>
  </si>
  <si>
    <r>
      <t>07:26 </t>
    </r>
    <r>
      <rPr>
        <sz val="8"/>
        <color theme="1"/>
        <rFont val="Lucida Sans Unicode"/>
        <family val="2"/>
      </rPr>
      <t>↑</t>
    </r>
    <r>
      <rPr>
        <sz val="8"/>
        <color theme="1"/>
        <rFont val="Calibri"/>
        <family val="2"/>
        <scheme val="minor"/>
      </rPr>
      <t> </t>
    </r>
    <r>
      <rPr>
        <sz val="8"/>
        <color rgb="FF777777"/>
        <rFont val="Calibri"/>
        <family val="2"/>
        <scheme val="minor"/>
      </rPr>
      <t>(90°)</t>
    </r>
  </si>
  <si>
    <r>
      <t>19:30 </t>
    </r>
    <r>
      <rPr>
        <sz val="8"/>
        <color theme="1"/>
        <rFont val="Lucida Sans Unicode"/>
        <family val="2"/>
      </rPr>
      <t>↑</t>
    </r>
    <r>
      <rPr>
        <sz val="8"/>
        <color theme="1"/>
        <rFont val="Calibri"/>
        <family val="2"/>
        <scheme val="minor"/>
      </rPr>
      <t> </t>
    </r>
    <r>
      <rPr>
        <sz val="8"/>
        <color rgb="FF777777"/>
        <rFont val="Calibri"/>
        <family val="2"/>
        <scheme val="minor"/>
      </rPr>
      <t>(270°)</t>
    </r>
  </si>
  <si>
    <r>
      <t>13:28 </t>
    </r>
    <r>
      <rPr>
        <sz val="8"/>
        <color rgb="FF777777"/>
        <rFont val="Calibri"/>
        <family val="2"/>
        <scheme val="minor"/>
      </rPr>
      <t>(50.6°)</t>
    </r>
  </si>
  <si>
    <r>
      <t>07:27 </t>
    </r>
    <r>
      <rPr>
        <sz val="8"/>
        <color theme="1"/>
        <rFont val="Lucida Sans Unicode"/>
        <family val="2"/>
      </rPr>
      <t>↑</t>
    </r>
    <r>
      <rPr>
        <sz val="8"/>
        <color theme="1"/>
        <rFont val="Calibri"/>
        <family val="2"/>
        <scheme val="minor"/>
      </rPr>
      <t> </t>
    </r>
    <r>
      <rPr>
        <sz val="8"/>
        <color rgb="FF777777"/>
        <rFont val="Calibri"/>
        <family val="2"/>
        <scheme val="minor"/>
      </rPr>
      <t>(91°)</t>
    </r>
  </si>
  <si>
    <r>
      <t>19:28 </t>
    </r>
    <r>
      <rPr>
        <sz val="8"/>
        <color theme="1"/>
        <rFont val="Lucida Sans Unicode"/>
        <family val="2"/>
      </rPr>
      <t>↑</t>
    </r>
    <r>
      <rPr>
        <sz val="8"/>
        <color theme="1"/>
        <rFont val="Calibri"/>
        <family val="2"/>
        <scheme val="minor"/>
      </rPr>
      <t> </t>
    </r>
    <r>
      <rPr>
        <sz val="8"/>
        <color rgb="FF777777"/>
        <rFont val="Calibri"/>
        <family val="2"/>
        <scheme val="minor"/>
      </rPr>
      <t>(269°)</t>
    </r>
  </si>
  <si>
    <r>
      <t>13:28 </t>
    </r>
    <r>
      <rPr>
        <sz val="8"/>
        <color rgb="FF777777"/>
        <rFont val="Calibri"/>
        <family val="2"/>
        <scheme val="minor"/>
      </rPr>
      <t>(50.2°)</t>
    </r>
  </si>
  <si>
    <r>
      <t>19:27 </t>
    </r>
    <r>
      <rPr>
        <sz val="8"/>
        <color theme="1"/>
        <rFont val="Lucida Sans Unicode"/>
        <family val="2"/>
      </rPr>
      <t>↑</t>
    </r>
    <r>
      <rPr>
        <sz val="8"/>
        <color theme="1"/>
        <rFont val="Calibri"/>
        <family val="2"/>
        <scheme val="minor"/>
      </rPr>
      <t> </t>
    </r>
    <r>
      <rPr>
        <sz val="8"/>
        <color rgb="FF777777"/>
        <rFont val="Calibri"/>
        <family val="2"/>
        <scheme val="minor"/>
      </rPr>
      <t>(269°)</t>
    </r>
  </si>
  <si>
    <r>
      <t>13:27 </t>
    </r>
    <r>
      <rPr>
        <sz val="8"/>
        <color rgb="FF777777"/>
        <rFont val="Calibri"/>
        <family val="2"/>
        <scheme val="minor"/>
      </rPr>
      <t>(49.8°)</t>
    </r>
  </si>
  <si>
    <r>
      <t>07:28 </t>
    </r>
    <r>
      <rPr>
        <sz val="8"/>
        <color theme="1"/>
        <rFont val="Lucida Sans Unicode"/>
        <family val="2"/>
      </rPr>
      <t>↑</t>
    </r>
    <r>
      <rPr>
        <sz val="8"/>
        <color theme="1"/>
        <rFont val="Calibri"/>
        <family val="2"/>
        <scheme val="minor"/>
      </rPr>
      <t> </t>
    </r>
    <r>
      <rPr>
        <sz val="8"/>
        <color rgb="FF777777"/>
        <rFont val="Calibri"/>
        <family val="2"/>
        <scheme val="minor"/>
      </rPr>
      <t>(92°)</t>
    </r>
  </si>
  <si>
    <r>
      <t>19:25 </t>
    </r>
    <r>
      <rPr>
        <sz val="8"/>
        <color theme="1"/>
        <rFont val="Lucida Sans Unicode"/>
        <family val="2"/>
      </rPr>
      <t>↑</t>
    </r>
    <r>
      <rPr>
        <sz val="8"/>
        <color theme="1"/>
        <rFont val="Calibri"/>
        <family val="2"/>
        <scheme val="minor"/>
      </rPr>
      <t> </t>
    </r>
    <r>
      <rPr>
        <sz val="8"/>
        <color rgb="FF777777"/>
        <rFont val="Calibri"/>
        <family val="2"/>
        <scheme val="minor"/>
      </rPr>
      <t>(268°)</t>
    </r>
  </si>
  <si>
    <r>
      <t>13:27 </t>
    </r>
    <r>
      <rPr>
        <sz val="8"/>
        <color rgb="FF777777"/>
        <rFont val="Calibri"/>
        <family val="2"/>
        <scheme val="minor"/>
      </rPr>
      <t>(49.4°)</t>
    </r>
  </si>
  <si>
    <r>
      <t>07:29 </t>
    </r>
    <r>
      <rPr>
        <sz val="8"/>
        <color theme="1"/>
        <rFont val="Lucida Sans Unicode"/>
        <family val="2"/>
      </rPr>
      <t>↑</t>
    </r>
    <r>
      <rPr>
        <sz val="8"/>
        <color theme="1"/>
        <rFont val="Calibri"/>
        <family val="2"/>
        <scheme val="minor"/>
      </rPr>
      <t> </t>
    </r>
    <r>
      <rPr>
        <sz val="8"/>
        <color rgb="FF777777"/>
        <rFont val="Calibri"/>
        <family val="2"/>
        <scheme val="minor"/>
      </rPr>
      <t>(92°)</t>
    </r>
  </si>
  <si>
    <r>
      <t>19:23 </t>
    </r>
    <r>
      <rPr>
        <sz val="8"/>
        <color theme="1"/>
        <rFont val="Lucida Sans Unicode"/>
        <family val="2"/>
      </rPr>
      <t>↑</t>
    </r>
    <r>
      <rPr>
        <sz val="8"/>
        <color theme="1"/>
        <rFont val="Calibri"/>
        <family val="2"/>
        <scheme val="minor"/>
      </rPr>
      <t> </t>
    </r>
    <r>
      <rPr>
        <sz val="8"/>
        <color rgb="FF777777"/>
        <rFont val="Calibri"/>
        <family val="2"/>
        <scheme val="minor"/>
      </rPr>
      <t>(268°)</t>
    </r>
  </si>
  <si>
    <r>
      <t>13:27 </t>
    </r>
    <r>
      <rPr>
        <sz val="8"/>
        <color rgb="FF777777"/>
        <rFont val="Calibri"/>
        <family val="2"/>
        <scheme val="minor"/>
      </rPr>
      <t>(49.1°)</t>
    </r>
  </si>
  <si>
    <r>
      <t>07:30 </t>
    </r>
    <r>
      <rPr>
        <sz val="8"/>
        <color theme="1"/>
        <rFont val="Lucida Sans Unicode"/>
        <family val="2"/>
      </rPr>
      <t>↑</t>
    </r>
    <r>
      <rPr>
        <sz val="8"/>
        <color theme="1"/>
        <rFont val="Calibri"/>
        <family val="2"/>
        <scheme val="minor"/>
      </rPr>
      <t> </t>
    </r>
    <r>
      <rPr>
        <sz val="8"/>
        <color rgb="FF777777"/>
        <rFont val="Calibri"/>
        <family val="2"/>
        <scheme val="minor"/>
      </rPr>
      <t>(93°)</t>
    </r>
  </si>
  <si>
    <r>
      <t>19:22 </t>
    </r>
    <r>
      <rPr>
        <sz val="8"/>
        <color theme="1"/>
        <rFont val="Lucida Sans Unicode"/>
        <family val="2"/>
      </rPr>
      <t>↑</t>
    </r>
    <r>
      <rPr>
        <sz val="8"/>
        <color theme="1"/>
        <rFont val="Calibri"/>
        <family val="2"/>
        <scheme val="minor"/>
      </rPr>
      <t> </t>
    </r>
    <r>
      <rPr>
        <sz val="8"/>
        <color rgb="FF777777"/>
        <rFont val="Calibri"/>
        <family val="2"/>
        <scheme val="minor"/>
      </rPr>
      <t>(267°)</t>
    </r>
  </si>
  <si>
    <r>
      <t>13:26 </t>
    </r>
    <r>
      <rPr>
        <sz val="8"/>
        <color rgb="FF777777"/>
        <rFont val="Calibri"/>
        <family val="2"/>
        <scheme val="minor"/>
      </rPr>
      <t>(48.7°)</t>
    </r>
  </si>
  <si>
    <r>
      <t>07:31 </t>
    </r>
    <r>
      <rPr>
        <sz val="8"/>
        <color theme="1"/>
        <rFont val="Lucida Sans Unicode"/>
        <family val="2"/>
      </rPr>
      <t>↑</t>
    </r>
    <r>
      <rPr>
        <sz val="8"/>
        <color theme="1"/>
        <rFont val="Calibri"/>
        <family val="2"/>
        <scheme val="minor"/>
      </rPr>
      <t> </t>
    </r>
    <r>
      <rPr>
        <sz val="8"/>
        <color rgb="FF777777"/>
        <rFont val="Calibri"/>
        <family val="2"/>
        <scheme val="minor"/>
      </rPr>
      <t>(93°)</t>
    </r>
  </si>
  <si>
    <r>
      <t>19:20 </t>
    </r>
    <r>
      <rPr>
        <sz val="8"/>
        <color theme="1"/>
        <rFont val="Lucida Sans Unicode"/>
        <family val="2"/>
      </rPr>
      <t>↑</t>
    </r>
    <r>
      <rPr>
        <sz val="8"/>
        <color theme="1"/>
        <rFont val="Calibri"/>
        <family val="2"/>
        <scheme val="minor"/>
      </rPr>
      <t> </t>
    </r>
    <r>
      <rPr>
        <sz val="8"/>
        <color rgb="FF777777"/>
        <rFont val="Calibri"/>
        <family val="2"/>
        <scheme val="minor"/>
      </rPr>
      <t>(267°)</t>
    </r>
  </si>
  <si>
    <r>
      <t>13:26 </t>
    </r>
    <r>
      <rPr>
        <sz val="8"/>
        <color rgb="FF777777"/>
        <rFont val="Calibri"/>
        <family val="2"/>
        <scheme val="minor"/>
      </rPr>
      <t>(48.3°)</t>
    </r>
  </si>
  <si>
    <r>
      <t>07:32 </t>
    </r>
    <r>
      <rPr>
        <sz val="8"/>
        <color rgb="FF454545"/>
        <rFont val="Lucida Sans Unicode"/>
        <family val="2"/>
      </rPr>
      <t>↑</t>
    </r>
    <r>
      <rPr>
        <sz val="8"/>
        <color rgb="FF454545"/>
        <rFont val="Arial"/>
        <family val="2"/>
      </rPr>
      <t> </t>
    </r>
    <r>
      <rPr>
        <sz val="8"/>
        <color rgb="FF777777"/>
        <rFont val="Arial"/>
        <family val="2"/>
      </rPr>
      <t>(94°)</t>
    </r>
  </si>
  <si>
    <r>
      <t>19:19 </t>
    </r>
    <r>
      <rPr>
        <sz val="8"/>
        <color rgb="FF454545"/>
        <rFont val="Lucida Sans Unicode"/>
        <family val="2"/>
      </rPr>
      <t>↑</t>
    </r>
    <r>
      <rPr>
        <sz val="8"/>
        <color rgb="FF454545"/>
        <rFont val="Arial"/>
        <family val="2"/>
      </rPr>
      <t> </t>
    </r>
    <r>
      <rPr>
        <sz val="8"/>
        <color rgb="FF777777"/>
        <rFont val="Arial"/>
        <family val="2"/>
      </rPr>
      <t>(266°)</t>
    </r>
  </si>
  <si>
    <r>
      <t>13:26 </t>
    </r>
    <r>
      <rPr>
        <sz val="8"/>
        <color rgb="FF777777"/>
        <rFont val="Arial"/>
        <family val="2"/>
      </rPr>
      <t>(47.9°)</t>
    </r>
  </si>
  <si>
    <r>
      <t>07:33 </t>
    </r>
    <r>
      <rPr>
        <sz val="8"/>
        <color rgb="FF454545"/>
        <rFont val="Lucida Sans Unicode"/>
        <family val="2"/>
      </rPr>
      <t>↑</t>
    </r>
    <r>
      <rPr>
        <sz val="8"/>
        <color rgb="FF454545"/>
        <rFont val="Arial"/>
        <family val="2"/>
      </rPr>
      <t> </t>
    </r>
    <r>
      <rPr>
        <sz val="8"/>
        <color rgb="FF777777"/>
        <rFont val="Arial"/>
        <family val="2"/>
      </rPr>
      <t>(94°)</t>
    </r>
  </si>
  <si>
    <r>
      <t>19:17 </t>
    </r>
    <r>
      <rPr>
        <sz val="8"/>
        <color rgb="FF454545"/>
        <rFont val="Lucida Sans Unicode"/>
        <family val="2"/>
      </rPr>
      <t>↑</t>
    </r>
    <r>
      <rPr>
        <sz val="8"/>
        <color rgb="FF454545"/>
        <rFont val="Arial"/>
        <family val="2"/>
      </rPr>
      <t> </t>
    </r>
    <r>
      <rPr>
        <sz val="8"/>
        <color rgb="FF777777"/>
        <rFont val="Arial"/>
        <family val="2"/>
      </rPr>
      <t>(266°)</t>
    </r>
  </si>
  <si>
    <r>
      <t>13:25 </t>
    </r>
    <r>
      <rPr>
        <sz val="8"/>
        <color rgb="FF777777"/>
        <rFont val="Arial"/>
        <family val="2"/>
      </rPr>
      <t>(47.5°)</t>
    </r>
  </si>
  <si>
    <r>
      <t>07:34 </t>
    </r>
    <r>
      <rPr>
        <sz val="8"/>
        <color rgb="FF454545"/>
        <rFont val="Lucida Sans Unicode"/>
        <family val="2"/>
      </rPr>
      <t>↑</t>
    </r>
    <r>
      <rPr>
        <sz val="8"/>
        <color rgb="FF454545"/>
        <rFont val="Arial"/>
        <family val="2"/>
      </rPr>
      <t> </t>
    </r>
    <r>
      <rPr>
        <sz val="8"/>
        <color rgb="FF777777"/>
        <rFont val="Arial"/>
        <family val="2"/>
      </rPr>
      <t>(95°)</t>
    </r>
  </si>
  <si>
    <r>
      <t>19:16 </t>
    </r>
    <r>
      <rPr>
        <sz val="8"/>
        <color rgb="FF454545"/>
        <rFont val="Lucida Sans Unicode"/>
        <family val="2"/>
      </rPr>
      <t>↑</t>
    </r>
    <r>
      <rPr>
        <sz val="8"/>
        <color rgb="FF454545"/>
        <rFont val="Arial"/>
        <family val="2"/>
      </rPr>
      <t> </t>
    </r>
    <r>
      <rPr>
        <sz val="8"/>
        <color rgb="FF777777"/>
        <rFont val="Arial"/>
        <family val="2"/>
      </rPr>
      <t>(265°)</t>
    </r>
  </si>
  <si>
    <r>
      <t>13:25 </t>
    </r>
    <r>
      <rPr>
        <sz val="8"/>
        <color rgb="FF777777"/>
        <rFont val="Arial"/>
        <family val="2"/>
      </rPr>
      <t>(47.1°)</t>
    </r>
  </si>
  <si>
    <r>
      <t>07:35 </t>
    </r>
    <r>
      <rPr>
        <sz val="8"/>
        <color rgb="FF454545"/>
        <rFont val="Lucida Sans Unicode"/>
        <family val="2"/>
      </rPr>
      <t>↑</t>
    </r>
    <r>
      <rPr>
        <sz val="8"/>
        <color rgb="FF454545"/>
        <rFont val="Arial"/>
        <family val="2"/>
      </rPr>
      <t> </t>
    </r>
    <r>
      <rPr>
        <sz val="8"/>
        <color rgb="FF777777"/>
        <rFont val="Arial"/>
        <family val="2"/>
      </rPr>
      <t>(95°)</t>
    </r>
  </si>
  <si>
    <r>
      <t>19:14 </t>
    </r>
    <r>
      <rPr>
        <sz val="8"/>
        <color rgb="FF454545"/>
        <rFont val="Lucida Sans Unicode"/>
        <family val="2"/>
      </rPr>
      <t>↑</t>
    </r>
    <r>
      <rPr>
        <sz val="8"/>
        <color rgb="FF454545"/>
        <rFont val="Arial"/>
        <family val="2"/>
      </rPr>
      <t> </t>
    </r>
    <r>
      <rPr>
        <sz val="8"/>
        <color rgb="FF777777"/>
        <rFont val="Arial"/>
        <family val="2"/>
      </rPr>
      <t>(265°)</t>
    </r>
  </si>
  <si>
    <r>
      <t>13:25 </t>
    </r>
    <r>
      <rPr>
        <sz val="8"/>
        <color rgb="FF777777"/>
        <rFont val="Arial"/>
        <family val="2"/>
      </rPr>
      <t>(46.7°)</t>
    </r>
  </si>
  <si>
    <r>
      <t>07:36 </t>
    </r>
    <r>
      <rPr>
        <sz val="8"/>
        <color rgb="FF454545"/>
        <rFont val="Lucida Sans Unicode"/>
        <family val="2"/>
      </rPr>
      <t>↑</t>
    </r>
    <r>
      <rPr>
        <sz val="8"/>
        <color rgb="FF454545"/>
        <rFont val="Arial"/>
        <family val="2"/>
      </rPr>
      <t> </t>
    </r>
    <r>
      <rPr>
        <sz val="8"/>
        <color rgb="FF777777"/>
        <rFont val="Arial"/>
        <family val="2"/>
      </rPr>
      <t>(96°)</t>
    </r>
  </si>
  <si>
    <r>
      <t>19:12 </t>
    </r>
    <r>
      <rPr>
        <sz val="8"/>
        <color rgb="FF454545"/>
        <rFont val="Lucida Sans Unicode"/>
        <family val="2"/>
      </rPr>
      <t>↑</t>
    </r>
    <r>
      <rPr>
        <sz val="8"/>
        <color rgb="FF454545"/>
        <rFont val="Arial"/>
        <family val="2"/>
      </rPr>
      <t> </t>
    </r>
    <r>
      <rPr>
        <sz val="8"/>
        <color rgb="FF777777"/>
        <rFont val="Arial"/>
        <family val="2"/>
      </rPr>
      <t>(264°)</t>
    </r>
  </si>
  <si>
    <r>
      <t>13:24 </t>
    </r>
    <r>
      <rPr>
        <sz val="8"/>
        <color rgb="FF777777"/>
        <rFont val="Arial"/>
        <family val="2"/>
      </rPr>
      <t>(46.3°)</t>
    </r>
  </si>
  <si>
    <r>
      <t>07:37 </t>
    </r>
    <r>
      <rPr>
        <sz val="8"/>
        <color rgb="FF454545"/>
        <rFont val="Lucida Sans Unicode"/>
        <family val="2"/>
      </rPr>
      <t>↑</t>
    </r>
    <r>
      <rPr>
        <sz val="8"/>
        <color rgb="FF454545"/>
        <rFont val="Arial"/>
        <family val="2"/>
      </rPr>
      <t> </t>
    </r>
    <r>
      <rPr>
        <sz val="8"/>
        <color rgb="FF777777"/>
        <rFont val="Arial"/>
        <family val="2"/>
      </rPr>
      <t>(96°)</t>
    </r>
  </si>
  <si>
    <r>
      <t>19:11 </t>
    </r>
    <r>
      <rPr>
        <sz val="8"/>
        <color rgb="FF454545"/>
        <rFont val="Lucida Sans Unicode"/>
        <family val="2"/>
      </rPr>
      <t>↑</t>
    </r>
    <r>
      <rPr>
        <sz val="8"/>
        <color rgb="FF454545"/>
        <rFont val="Arial"/>
        <family val="2"/>
      </rPr>
      <t> </t>
    </r>
    <r>
      <rPr>
        <sz val="8"/>
        <color rgb="FF777777"/>
        <rFont val="Arial"/>
        <family val="2"/>
      </rPr>
      <t>(264°)</t>
    </r>
  </si>
  <si>
    <r>
      <t>13:24 </t>
    </r>
    <r>
      <rPr>
        <sz val="8"/>
        <color rgb="FF777777"/>
        <rFont val="Arial"/>
        <family val="2"/>
      </rPr>
      <t>(46.0°)</t>
    </r>
  </si>
  <si>
    <r>
      <t>07:38 </t>
    </r>
    <r>
      <rPr>
        <sz val="8"/>
        <color rgb="FF454545"/>
        <rFont val="Lucida Sans Unicode"/>
        <family val="2"/>
      </rPr>
      <t>↑</t>
    </r>
    <r>
      <rPr>
        <sz val="8"/>
        <color rgb="FF454545"/>
        <rFont val="Arial"/>
        <family val="2"/>
      </rPr>
      <t> </t>
    </r>
    <r>
      <rPr>
        <sz val="8"/>
        <color rgb="FF777777"/>
        <rFont val="Arial"/>
        <family val="2"/>
      </rPr>
      <t>(97°)</t>
    </r>
  </si>
  <si>
    <r>
      <t>19:09 </t>
    </r>
    <r>
      <rPr>
        <sz val="8"/>
        <color rgb="FF454545"/>
        <rFont val="Lucida Sans Unicode"/>
        <family val="2"/>
      </rPr>
      <t>↑</t>
    </r>
    <r>
      <rPr>
        <sz val="8"/>
        <color rgb="FF454545"/>
        <rFont val="Arial"/>
        <family val="2"/>
      </rPr>
      <t> </t>
    </r>
    <r>
      <rPr>
        <sz val="8"/>
        <color rgb="FF777777"/>
        <rFont val="Arial"/>
        <family val="2"/>
      </rPr>
      <t>(263°)</t>
    </r>
  </si>
  <si>
    <r>
      <t>13:24 </t>
    </r>
    <r>
      <rPr>
        <sz val="8"/>
        <color rgb="FF777777"/>
        <rFont val="Arial"/>
        <family val="2"/>
      </rPr>
      <t>(45.6°)</t>
    </r>
  </si>
  <si>
    <r>
      <t>07:39 </t>
    </r>
    <r>
      <rPr>
        <sz val="8"/>
        <color rgb="FF454545"/>
        <rFont val="Lucida Sans Unicode"/>
        <family val="2"/>
      </rPr>
      <t>↑</t>
    </r>
    <r>
      <rPr>
        <sz val="8"/>
        <color rgb="FF454545"/>
        <rFont val="Arial"/>
        <family val="2"/>
      </rPr>
      <t> </t>
    </r>
    <r>
      <rPr>
        <sz val="8"/>
        <color rgb="FF777777"/>
        <rFont val="Arial"/>
        <family val="2"/>
      </rPr>
      <t>(97°)</t>
    </r>
  </si>
  <si>
    <r>
      <t>19:08 </t>
    </r>
    <r>
      <rPr>
        <sz val="8"/>
        <color rgb="FF454545"/>
        <rFont val="Lucida Sans Unicode"/>
        <family val="2"/>
      </rPr>
      <t>↑</t>
    </r>
    <r>
      <rPr>
        <sz val="8"/>
        <color rgb="FF454545"/>
        <rFont val="Arial"/>
        <family val="2"/>
      </rPr>
      <t> </t>
    </r>
    <r>
      <rPr>
        <sz val="8"/>
        <color rgb="FF777777"/>
        <rFont val="Arial"/>
        <family val="2"/>
      </rPr>
      <t>(263°)</t>
    </r>
  </si>
  <si>
    <r>
      <t>13:24 </t>
    </r>
    <r>
      <rPr>
        <sz val="8"/>
        <color rgb="FF777777"/>
        <rFont val="Arial"/>
        <family val="2"/>
      </rPr>
      <t>(45.2°)</t>
    </r>
  </si>
  <si>
    <r>
      <t>07:40 </t>
    </r>
    <r>
      <rPr>
        <sz val="8"/>
        <color rgb="FF454545"/>
        <rFont val="Lucida Sans Unicode"/>
        <family val="2"/>
      </rPr>
      <t>↑</t>
    </r>
    <r>
      <rPr>
        <sz val="8"/>
        <color rgb="FF454545"/>
        <rFont val="Arial"/>
        <family val="2"/>
      </rPr>
      <t> </t>
    </r>
    <r>
      <rPr>
        <sz val="8"/>
        <color rgb="FF777777"/>
        <rFont val="Arial"/>
        <family val="2"/>
      </rPr>
      <t>(98°)</t>
    </r>
  </si>
  <si>
    <r>
      <t>19:06 </t>
    </r>
    <r>
      <rPr>
        <sz val="8"/>
        <color rgb="FF454545"/>
        <rFont val="Lucida Sans Unicode"/>
        <family val="2"/>
      </rPr>
      <t>↑</t>
    </r>
    <r>
      <rPr>
        <sz val="8"/>
        <color rgb="FF454545"/>
        <rFont val="Arial"/>
        <family val="2"/>
      </rPr>
      <t> </t>
    </r>
    <r>
      <rPr>
        <sz val="8"/>
        <color rgb="FF777777"/>
        <rFont val="Arial"/>
        <family val="2"/>
      </rPr>
      <t>(262°)</t>
    </r>
  </si>
  <si>
    <r>
      <t>13:23 </t>
    </r>
    <r>
      <rPr>
        <sz val="8"/>
        <color rgb="FF777777"/>
        <rFont val="Arial"/>
        <family val="2"/>
      </rPr>
      <t>(44.8°)</t>
    </r>
  </si>
  <si>
    <r>
      <t>07:41 </t>
    </r>
    <r>
      <rPr>
        <sz val="8"/>
        <color rgb="FF454545"/>
        <rFont val="Lucida Sans Unicode"/>
        <family val="2"/>
      </rPr>
      <t>↑</t>
    </r>
    <r>
      <rPr>
        <sz val="8"/>
        <color rgb="FF454545"/>
        <rFont val="Arial"/>
        <family val="2"/>
      </rPr>
      <t> </t>
    </r>
    <r>
      <rPr>
        <sz val="8"/>
        <color rgb="FF777777"/>
        <rFont val="Arial"/>
        <family val="2"/>
      </rPr>
      <t>(98°)</t>
    </r>
  </si>
  <si>
    <r>
      <t>19:05 </t>
    </r>
    <r>
      <rPr>
        <sz val="8"/>
        <color rgb="FF454545"/>
        <rFont val="Lucida Sans Unicode"/>
        <family val="2"/>
      </rPr>
      <t>↑</t>
    </r>
    <r>
      <rPr>
        <sz val="8"/>
        <color rgb="FF454545"/>
        <rFont val="Arial"/>
        <family val="2"/>
      </rPr>
      <t> </t>
    </r>
    <r>
      <rPr>
        <sz val="8"/>
        <color rgb="FF777777"/>
        <rFont val="Arial"/>
        <family val="2"/>
      </rPr>
      <t>(262°)</t>
    </r>
  </si>
  <si>
    <r>
      <t>13:23 </t>
    </r>
    <r>
      <rPr>
        <sz val="8"/>
        <color rgb="FF777777"/>
        <rFont val="Arial"/>
        <family val="2"/>
      </rPr>
      <t>(44.4°)</t>
    </r>
  </si>
  <si>
    <r>
      <t>07:42 </t>
    </r>
    <r>
      <rPr>
        <sz val="8"/>
        <color rgb="FF454545"/>
        <rFont val="Lucida Sans Unicode"/>
        <family val="2"/>
      </rPr>
      <t>↑</t>
    </r>
    <r>
      <rPr>
        <sz val="8"/>
        <color rgb="FF454545"/>
        <rFont val="Arial"/>
        <family val="2"/>
      </rPr>
      <t> </t>
    </r>
    <r>
      <rPr>
        <sz val="8"/>
        <color rgb="FF777777"/>
        <rFont val="Arial"/>
        <family val="2"/>
      </rPr>
      <t>(98°)</t>
    </r>
  </si>
  <si>
    <r>
      <t>19:03 </t>
    </r>
    <r>
      <rPr>
        <sz val="8"/>
        <color rgb="FF454545"/>
        <rFont val="Lucida Sans Unicode"/>
        <family val="2"/>
      </rPr>
      <t>↑</t>
    </r>
    <r>
      <rPr>
        <sz val="8"/>
        <color rgb="FF454545"/>
        <rFont val="Arial"/>
        <family val="2"/>
      </rPr>
      <t> </t>
    </r>
    <r>
      <rPr>
        <sz val="8"/>
        <color rgb="FF777777"/>
        <rFont val="Arial"/>
        <family val="2"/>
      </rPr>
      <t>(261°)</t>
    </r>
  </si>
  <si>
    <r>
      <t>13:23 </t>
    </r>
    <r>
      <rPr>
        <sz val="8"/>
        <color rgb="FF777777"/>
        <rFont val="Arial"/>
        <family val="2"/>
      </rPr>
      <t>(44.1°)</t>
    </r>
  </si>
  <si>
    <r>
      <t>07:42 </t>
    </r>
    <r>
      <rPr>
        <sz val="8"/>
        <color rgb="FF454545"/>
        <rFont val="Lucida Sans Unicode"/>
        <family val="2"/>
      </rPr>
      <t>↑</t>
    </r>
    <r>
      <rPr>
        <sz val="8"/>
        <color rgb="FF454545"/>
        <rFont val="Arial"/>
        <family val="2"/>
      </rPr>
      <t> </t>
    </r>
    <r>
      <rPr>
        <sz val="8"/>
        <color rgb="FF777777"/>
        <rFont val="Arial"/>
        <family val="2"/>
      </rPr>
      <t>(99°)</t>
    </r>
  </si>
  <si>
    <r>
      <t>19:02 </t>
    </r>
    <r>
      <rPr>
        <sz val="8"/>
        <color rgb="FF454545"/>
        <rFont val="Lucida Sans Unicode"/>
        <family val="2"/>
      </rPr>
      <t>↑</t>
    </r>
    <r>
      <rPr>
        <sz val="8"/>
        <color rgb="FF454545"/>
        <rFont val="Arial"/>
        <family val="2"/>
      </rPr>
      <t> </t>
    </r>
    <r>
      <rPr>
        <sz val="8"/>
        <color rgb="FF777777"/>
        <rFont val="Arial"/>
        <family val="2"/>
      </rPr>
      <t>(261°)</t>
    </r>
  </si>
  <si>
    <r>
      <t>13:22 </t>
    </r>
    <r>
      <rPr>
        <sz val="8"/>
        <color rgb="FF777777"/>
        <rFont val="Arial"/>
        <family val="2"/>
      </rPr>
      <t>(43.7°)</t>
    </r>
  </si>
  <si>
    <r>
      <t>07:43 </t>
    </r>
    <r>
      <rPr>
        <sz val="8"/>
        <color rgb="FF454545"/>
        <rFont val="Lucida Sans Unicode"/>
        <family val="2"/>
      </rPr>
      <t>↑</t>
    </r>
    <r>
      <rPr>
        <sz val="8"/>
        <color rgb="FF454545"/>
        <rFont val="Arial"/>
        <family val="2"/>
      </rPr>
      <t> </t>
    </r>
    <r>
      <rPr>
        <sz val="8"/>
        <color rgb="FF777777"/>
        <rFont val="Arial"/>
        <family val="2"/>
      </rPr>
      <t>(99°)</t>
    </r>
  </si>
  <si>
    <r>
      <t>19:00 </t>
    </r>
    <r>
      <rPr>
        <sz val="8"/>
        <color rgb="FF454545"/>
        <rFont val="Lucida Sans Unicode"/>
        <family val="2"/>
      </rPr>
      <t>↑</t>
    </r>
    <r>
      <rPr>
        <sz val="8"/>
        <color rgb="FF454545"/>
        <rFont val="Arial"/>
        <family val="2"/>
      </rPr>
      <t> </t>
    </r>
    <r>
      <rPr>
        <sz val="8"/>
        <color rgb="FF777777"/>
        <rFont val="Arial"/>
        <family val="2"/>
      </rPr>
      <t>(260°)</t>
    </r>
  </si>
  <si>
    <r>
      <t>13:22 </t>
    </r>
    <r>
      <rPr>
        <sz val="8"/>
        <color rgb="FF777777"/>
        <rFont val="Arial"/>
        <family val="2"/>
      </rPr>
      <t>(43.3°)</t>
    </r>
  </si>
  <si>
    <r>
      <t>07:44 </t>
    </r>
    <r>
      <rPr>
        <sz val="8"/>
        <color rgb="FF454545"/>
        <rFont val="Lucida Sans Unicode"/>
        <family val="2"/>
      </rPr>
      <t>↑</t>
    </r>
    <r>
      <rPr>
        <sz val="8"/>
        <color rgb="FF454545"/>
        <rFont val="Arial"/>
        <family val="2"/>
      </rPr>
      <t> </t>
    </r>
    <r>
      <rPr>
        <sz val="8"/>
        <color rgb="FF777777"/>
        <rFont val="Arial"/>
        <family val="2"/>
      </rPr>
      <t>(100°)</t>
    </r>
  </si>
  <si>
    <r>
      <t>18:59 </t>
    </r>
    <r>
      <rPr>
        <sz val="8"/>
        <color rgb="FF454545"/>
        <rFont val="Lucida Sans Unicode"/>
        <family val="2"/>
      </rPr>
      <t>↑</t>
    </r>
    <r>
      <rPr>
        <sz val="8"/>
        <color rgb="FF454545"/>
        <rFont val="Arial"/>
        <family val="2"/>
      </rPr>
      <t> </t>
    </r>
    <r>
      <rPr>
        <sz val="8"/>
        <color rgb="FF777777"/>
        <rFont val="Arial"/>
        <family val="2"/>
      </rPr>
      <t>(260°)</t>
    </r>
  </si>
  <si>
    <r>
      <t>13:22 </t>
    </r>
    <r>
      <rPr>
        <sz val="8"/>
        <color rgb="FF777777"/>
        <rFont val="Arial"/>
        <family val="2"/>
      </rPr>
      <t>(42.9°)</t>
    </r>
  </si>
  <si>
    <r>
      <t>07:45 </t>
    </r>
    <r>
      <rPr>
        <sz val="8"/>
        <color rgb="FF454545"/>
        <rFont val="Lucida Sans Unicode"/>
        <family val="2"/>
      </rPr>
      <t>↑</t>
    </r>
    <r>
      <rPr>
        <sz val="8"/>
        <color rgb="FF454545"/>
        <rFont val="Arial"/>
        <family val="2"/>
      </rPr>
      <t> </t>
    </r>
    <r>
      <rPr>
        <sz val="8"/>
        <color rgb="FF777777"/>
        <rFont val="Arial"/>
        <family val="2"/>
      </rPr>
      <t>(100°)</t>
    </r>
  </si>
  <si>
    <r>
      <t>18:58 </t>
    </r>
    <r>
      <rPr>
        <sz val="8"/>
        <color rgb="FF454545"/>
        <rFont val="Lucida Sans Unicode"/>
        <family val="2"/>
      </rPr>
      <t>↑</t>
    </r>
    <r>
      <rPr>
        <sz val="8"/>
        <color rgb="FF454545"/>
        <rFont val="Arial"/>
        <family val="2"/>
      </rPr>
      <t> </t>
    </r>
    <r>
      <rPr>
        <sz val="8"/>
        <color rgb="FF777777"/>
        <rFont val="Arial"/>
        <family val="2"/>
      </rPr>
      <t>(259°)</t>
    </r>
  </si>
  <si>
    <r>
      <t>13:22 </t>
    </r>
    <r>
      <rPr>
        <sz val="8"/>
        <color rgb="FF777777"/>
        <rFont val="Arial"/>
        <family val="2"/>
      </rPr>
      <t>(42.6°)</t>
    </r>
  </si>
  <si>
    <r>
      <t>07:46 </t>
    </r>
    <r>
      <rPr>
        <sz val="8"/>
        <color rgb="FF454545"/>
        <rFont val="Lucida Sans Unicode"/>
        <family val="2"/>
      </rPr>
      <t>↑</t>
    </r>
    <r>
      <rPr>
        <sz val="8"/>
        <color rgb="FF454545"/>
        <rFont val="Arial"/>
        <family val="2"/>
      </rPr>
      <t> </t>
    </r>
    <r>
      <rPr>
        <sz val="8"/>
        <color rgb="FF777777"/>
        <rFont val="Arial"/>
        <family val="2"/>
      </rPr>
      <t>(101°)</t>
    </r>
  </si>
  <si>
    <r>
      <t>18:56 </t>
    </r>
    <r>
      <rPr>
        <sz val="8"/>
        <color rgb="FF454545"/>
        <rFont val="Lucida Sans Unicode"/>
        <family val="2"/>
      </rPr>
      <t>↑</t>
    </r>
    <r>
      <rPr>
        <sz val="8"/>
        <color rgb="FF454545"/>
        <rFont val="Arial"/>
        <family val="2"/>
      </rPr>
      <t> </t>
    </r>
    <r>
      <rPr>
        <sz val="8"/>
        <color rgb="FF777777"/>
        <rFont val="Arial"/>
        <family val="2"/>
      </rPr>
      <t>(259°)</t>
    </r>
  </si>
  <si>
    <r>
      <t>13:22 </t>
    </r>
    <r>
      <rPr>
        <sz val="8"/>
        <color rgb="FF777777"/>
        <rFont val="Arial"/>
        <family val="2"/>
      </rPr>
      <t>(42.2°)</t>
    </r>
  </si>
  <si>
    <r>
      <t>07:47 </t>
    </r>
    <r>
      <rPr>
        <sz val="8"/>
        <color rgb="FF454545"/>
        <rFont val="Lucida Sans Unicode"/>
        <family val="2"/>
      </rPr>
      <t>↑</t>
    </r>
    <r>
      <rPr>
        <sz val="8"/>
        <color rgb="FF454545"/>
        <rFont val="Arial"/>
        <family val="2"/>
      </rPr>
      <t> </t>
    </r>
    <r>
      <rPr>
        <sz val="8"/>
        <color rgb="FF777777"/>
        <rFont val="Arial"/>
        <family val="2"/>
      </rPr>
      <t>(101°)</t>
    </r>
  </si>
  <si>
    <r>
      <t>18:55 </t>
    </r>
    <r>
      <rPr>
        <sz val="8"/>
        <color rgb="FF454545"/>
        <rFont val="Lucida Sans Unicode"/>
        <family val="2"/>
      </rPr>
      <t>↑</t>
    </r>
    <r>
      <rPr>
        <sz val="8"/>
        <color rgb="FF454545"/>
        <rFont val="Arial"/>
        <family val="2"/>
      </rPr>
      <t> </t>
    </r>
    <r>
      <rPr>
        <sz val="8"/>
        <color rgb="FF777777"/>
        <rFont val="Arial"/>
        <family val="2"/>
      </rPr>
      <t>(258°)</t>
    </r>
  </si>
  <si>
    <r>
      <t>13:21 </t>
    </r>
    <r>
      <rPr>
        <sz val="8"/>
        <color rgb="FF777777"/>
        <rFont val="Arial"/>
        <family val="2"/>
      </rPr>
      <t>(41.8°)</t>
    </r>
  </si>
  <si>
    <r>
      <t>07:48 </t>
    </r>
    <r>
      <rPr>
        <sz val="8"/>
        <color rgb="FF454545"/>
        <rFont val="Lucida Sans Unicode"/>
        <family val="2"/>
      </rPr>
      <t>↑</t>
    </r>
    <r>
      <rPr>
        <sz val="8"/>
        <color rgb="FF454545"/>
        <rFont val="Arial"/>
        <family val="2"/>
      </rPr>
      <t> </t>
    </r>
    <r>
      <rPr>
        <sz val="8"/>
        <color rgb="FF777777"/>
        <rFont val="Arial"/>
        <family val="2"/>
      </rPr>
      <t>(102°)</t>
    </r>
  </si>
  <si>
    <r>
      <t>18:53 </t>
    </r>
    <r>
      <rPr>
        <sz val="8"/>
        <color rgb="FF454545"/>
        <rFont val="Lucida Sans Unicode"/>
        <family val="2"/>
      </rPr>
      <t>↑</t>
    </r>
    <r>
      <rPr>
        <sz val="8"/>
        <color rgb="FF454545"/>
        <rFont val="Arial"/>
        <family val="2"/>
      </rPr>
      <t> </t>
    </r>
    <r>
      <rPr>
        <sz val="8"/>
        <color rgb="FF777777"/>
        <rFont val="Arial"/>
        <family val="2"/>
      </rPr>
      <t>(258°)</t>
    </r>
  </si>
  <si>
    <r>
      <t>13:21 </t>
    </r>
    <r>
      <rPr>
        <sz val="8"/>
        <color rgb="FF777777"/>
        <rFont val="Arial"/>
        <family val="2"/>
      </rPr>
      <t>(41.5°)</t>
    </r>
  </si>
  <si>
    <r>
      <t>07:49 </t>
    </r>
    <r>
      <rPr>
        <sz val="8"/>
        <color rgb="FF454545"/>
        <rFont val="Lucida Sans Unicode"/>
        <family val="2"/>
      </rPr>
      <t>↑</t>
    </r>
    <r>
      <rPr>
        <sz val="8"/>
        <color rgb="FF454545"/>
        <rFont val="Arial"/>
        <family val="2"/>
      </rPr>
      <t> </t>
    </r>
    <r>
      <rPr>
        <sz val="8"/>
        <color rgb="FF777777"/>
        <rFont val="Arial"/>
        <family val="2"/>
      </rPr>
      <t>(102°)</t>
    </r>
  </si>
  <si>
    <r>
      <t>18:52 </t>
    </r>
    <r>
      <rPr>
        <sz val="8"/>
        <color rgb="FF454545"/>
        <rFont val="Lucida Sans Unicode"/>
        <family val="2"/>
      </rPr>
      <t>↑</t>
    </r>
    <r>
      <rPr>
        <sz val="8"/>
        <color rgb="FF454545"/>
        <rFont val="Arial"/>
        <family val="2"/>
      </rPr>
      <t> </t>
    </r>
    <r>
      <rPr>
        <sz val="8"/>
        <color rgb="FF777777"/>
        <rFont val="Arial"/>
        <family val="2"/>
      </rPr>
      <t>(258°)</t>
    </r>
  </si>
  <si>
    <r>
      <t>13:21 </t>
    </r>
    <r>
      <rPr>
        <sz val="8"/>
        <color rgb="FF777777"/>
        <rFont val="Arial"/>
        <family val="2"/>
      </rPr>
      <t>(41.1°)</t>
    </r>
  </si>
  <si>
    <r>
      <t>07:50 </t>
    </r>
    <r>
      <rPr>
        <sz val="8"/>
        <color rgb="FF454545"/>
        <rFont val="Lucida Sans Unicode"/>
        <family val="2"/>
      </rPr>
      <t>↑</t>
    </r>
    <r>
      <rPr>
        <sz val="8"/>
        <color rgb="FF454545"/>
        <rFont val="Arial"/>
        <family val="2"/>
      </rPr>
      <t> </t>
    </r>
    <r>
      <rPr>
        <sz val="8"/>
        <color rgb="FF777777"/>
        <rFont val="Arial"/>
        <family val="2"/>
      </rPr>
      <t>(103°)</t>
    </r>
  </si>
  <si>
    <r>
      <t>18:51 </t>
    </r>
    <r>
      <rPr>
        <sz val="8"/>
        <color rgb="FF454545"/>
        <rFont val="Lucida Sans Unicode"/>
        <family val="2"/>
      </rPr>
      <t>↑</t>
    </r>
    <r>
      <rPr>
        <sz val="8"/>
        <color rgb="FF454545"/>
        <rFont val="Arial"/>
        <family val="2"/>
      </rPr>
      <t> </t>
    </r>
    <r>
      <rPr>
        <sz val="8"/>
        <color rgb="FF777777"/>
        <rFont val="Arial"/>
        <family val="2"/>
      </rPr>
      <t>(257°)</t>
    </r>
  </si>
  <si>
    <r>
      <t>13:21 </t>
    </r>
    <r>
      <rPr>
        <sz val="8"/>
        <color rgb="FF777777"/>
        <rFont val="Arial"/>
        <family val="2"/>
      </rPr>
      <t>(40.8°)</t>
    </r>
  </si>
  <si>
    <r>
      <t>07:52 </t>
    </r>
    <r>
      <rPr>
        <sz val="8"/>
        <color rgb="FF454545"/>
        <rFont val="Lucida Sans Unicode"/>
        <family val="2"/>
      </rPr>
      <t>↑</t>
    </r>
    <r>
      <rPr>
        <sz val="8"/>
        <color rgb="FF454545"/>
        <rFont val="Arial"/>
        <family val="2"/>
      </rPr>
      <t> </t>
    </r>
    <r>
      <rPr>
        <sz val="8"/>
        <color rgb="FF777777"/>
        <rFont val="Arial"/>
        <family val="2"/>
      </rPr>
      <t>(103°)</t>
    </r>
  </si>
  <si>
    <r>
      <t>18:49 </t>
    </r>
    <r>
      <rPr>
        <sz val="8"/>
        <color rgb="FF454545"/>
        <rFont val="Lucida Sans Unicode"/>
        <family val="2"/>
      </rPr>
      <t>↑</t>
    </r>
    <r>
      <rPr>
        <sz val="8"/>
        <color rgb="FF454545"/>
        <rFont val="Arial"/>
        <family val="2"/>
      </rPr>
      <t> </t>
    </r>
    <r>
      <rPr>
        <sz val="8"/>
        <color rgb="FF777777"/>
        <rFont val="Arial"/>
        <family val="2"/>
      </rPr>
      <t>(257°)</t>
    </r>
  </si>
  <si>
    <r>
      <t>13:21 </t>
    </r>
    <r>
      <rPr>
        <sz val="8"/>
        <color rgb="FF777777"/>
        <rFont val="Arial"/>
        <family val="2"/>
      </rPr>
      <t>(40.4°)</t>
    </r>
  </si>
  <si>
    <r>
      <t>07:53 </t>
    </r>
    <r>
      <rPr>
        <sz val="8"/>
        <color rgb="FF454545"/>
        <rFont val="Lucida Sans Unicode"/>
        <family val="2"/>
      </rPr>
      <t>↑</t>
    </r>
    <r>
      <rPr>
        <sz val="8"/>
        <color rgb="FF454545"/>
        <rFont val="Arial"/>
        <family val="2"/>
      </rPr>
      <t> </t>
    </r>
    <r>
      <rPr>
        <sz val="8"/>
        <color rgb="FF777777"/>
        <rFont val="Arial"/>
        <family val="2"/>
      </rPr>
      <t>(104°)</t>
    </r>
  </si>
  <si>
    <r>
      <t>18:48 </t>
    </r>
    <r>
      <rPr>
        <sz val="8"/>
        <color rgb="FF454545"/>
        <rFont val="Lucida Sans Unicode"/>
        <family val="2"/>
      </rPr>
      <t>↑</t>
    </r>
    <r>
      <rPr>
        <sz val="8"/>
        <color rgb="FF454545"/>
        <rFont val="Arial"/>
        <family val="2"/>
      </rPr>
      <t> </t>
    </r>
    <r>
      <rPr>
        <sz val="8"/>
        <color rgb="FF777777"/>
        <rFont val="Arial"/>
        <family val="2"/>
      </rPr>
      <t>(256°)</t>
    </r>
  </si>
  <si>
    <r>
      <t>13:20 </t>
    </r>
    <r>
      <rPr>
        <sz val="8"/>
        <color rgb="FF777777"/>
        <rFont val="Arial"/>
        <family val="2"/>
      </rPr>
      <t>(40.1°)</t>
    </r>
  </si>
  <si>
    <r>
      <t>07:54 </t>
    </r>
    <r>
      <rPr>
        <sz val="8"/>
        <color rgb="FF454545"/>
        <rFont val="Lucida Sans Unicode"/>
        <family val="2"/>
      </rPr>
      <t>↑</t>
    </r>
    <r>
      <rPr>
        <sz val="8"/>
        <color rgb="FF454545"/>
        <rFont val="Arial"/>
        <family val="2"/>
      </rPr>
      <t> </t>
    </r>
    <r>
      <rPr>
        <sz val="8"/>
        <color rgb="FF777777"/>
        <rFont val="Arial"/>
        <family val="2"/>
      </rPr>
      <t>(104°)</t>
    </r>
  </si>
  <si>
    <r>
      <t>18:47 </t>
    </r>
    <r>
      <rPr>
        <sz val="8"/>
        <color rgb="FF454545"/>
        <rFont val="Lucida Sans Unicode"/>
        <family val="2"/>
      </rPr>
      <t>↑</t>
    </r>
    <r>
      <rPr>
        <sz val="8"/>
        <color rgb="FF454545"/>
        <rFont val="Arial"/>
        <family val="2"/>
      </rPr>
      <t> </t>
    </r>
    <r>
      <rPr>
        <sz val="8"/>
        <color rgb="FF777777"/>
        <rFont val="Arial"/>
        <family val="2"/>
      </rPr>
      <t>(256°)</t>
    </r>
  </si>
  <si>
    <r>
      <t>13:20 </t>
    </r>
    <r>
      <rPr>
        <sz val="8"/>
        <color rgb="FF777777"/>
        <rFont val="Arial"/>
        <family val="2"/>
      </rPr>
      <t>(39.7°)</t>
    </r>
  </si>
  <si>
    <r>
      <t>07:55 </t>
    </r>
    <r>
      <rPr>
        <sz val="8"/>
        <color rgb="FF454545"/>
        <rFont val="Lucida Sans Unicode"/>
        <family val="2"/>
      </rPr>
      <t>↑</t>
    </r>
    <r>
      <rPr>
        <sz val="8"/>
        <color rgb="FF454545"/>
        <rFont val="Arial"/>
        <family val="2"/>
      </rPr>
      <t> </t>
    </r>
    <r>
      <rPr>
        <sz val="8"/>
        <color rgb="FF777777"/>
        <rFont val="Arial"/>
        <family val="2"/>
      </rPr>
      <t>(105°)</t>
    </r>
  </si>
  <si>
    <r>
      <t>18:45 </t>
    </r>
    <r>
      <rPr>
        <sz val="8"/>
        <color rgb="FF454545"/>
        <rFont val="Lucida Sans Unicode"/>
        <family val="2"/>
      </rPr>
      <t>↑</t>
    </r>
    <r>
      <rPr>
        <sz val="8"/>
        <color rgb="FF454545"/>
        <rFont val="Arial"/>
        <family val="2"/>
      </rPr>
      <t> </t>
    </r>
    <r>
      <rPr>
        <sz val="8"/>
        <color rgb="FF777777"/>
        <rFont val="Arial"/>
        <family val="2"/>
      </rPr>
      <t>(255°)</t>
    </r>
  </si>
  <si>
    <r>
      <t>13:20 </t>
    </r>
    <r>
      <rPr>
        <sz val="8"/>
        <color rgb="FF777777"/>
        <rFont val="Arial"/>
        <family val="2"/>
      </rPr>
      <t>(39.4°)</t>
    </r>
  </si>
  <si>
    <r>
      <t>07:56 </t>
    </r>
    <r>
      <rPr>
        <sz val="8"/>
        <color rgb="FF454545"/>
        <rFont val="Lucida Sans Unicode"/>
        <family val="2"/>
      </rPr>
      <t>↑</t>
    </r>
    <r>
      <rPr>
        <sz val="8"/>
        <color rgb="FF454545"/>
        <rFont val="Arial"/>
        <family val="2"/>
      </rPr>
      <t> </t>
    </r>
    <r>
      <rPr>
        <sz val="8"/>
        <color rgb="FF777777"/>
        <rFont val="Arial"/>
        <family val="2"/>
      </rPr>
      <t>(105°)</t>
    </r>
  </si>
  <si>
    <r>
      <t>18:44 </t>
    </r>
    <r>
      <rPr>
        <sz val="8"/>
        <color rgb="FF454545"/>
        <rFont val="Lucida Sans Unicode"/>
        <family val="2"/>
      </rPr>
      <t>↑</t>
    </r>
    <r>
      <rPr>
        <sz val="8"/>
        <color rgb="FF454545"/>
        <rFont val="Arial"/>
        <family val="2"/>
      </rPr>
      <t> </t>
    </r>
    <r>
      <rPr>
        <sz val="8"/>
        <color rgb="FF777777"/>
        <rFont val="Arial"/>
        <family val="2"/>
      </rPr>
      <t>(255°)</t>
    </r>
  </si>
  <si>
    <r>
      <t>13:20 </t>
    </r>
    <r>
      <rPr>
        <sz val="8"/>
        <color rgb="FF777777"/>
        <rFont val="Arial"/>
        <family val="2"/>
      </rPr>
      <t>(39.0°)</t>
    </r>
  </si>
  <si>
    <r>
      <t>07:57 </t>
    </r>
    <r>
      <rPr>
        <sz val="8"/>
        <color rgb="FF454545"/>
        <rFont val="Lucida Sans Unicode"/>
        <family val="2"/>
      </rPr>
      <t>↑</t>
    </r>
    <r>
      <rPr>
        <sz val="8"/>
        <color rgb="FF454545"/>
        <rFont val="Arial"/>
        <family val="2"/>
      </rPr>
      <t> </t>
    </r>
    <r>
      <rPr>
        <sz val="8"/>
        <color rgb="FF777777"/>
        <rFont val="Arial"/>
        <family val="2"/>
      </rPr>
      <t>(105°)</t>
    </r>
  </si>
  <si>
    <r>
      <t>18:43 </t>
    </r>
    <r>
      <rPr>
        <sz val="8"/>
        <color rgb="FF454545"/>
        <rFont val="Lucida Sans Unicode"/>
        <family val="2"/>
      </rPr>
      <t>↑</t>
    </r>
    <r>
      <rPr>
        <sz val="8"/>
        <color rgb="FF454545"/>
        <rFont val="Arial"/>
        <family val="2"/>
      </rPr>
      <t> </t>
    </r>
    <r>
      <rPr>
        <sz val="8"/>
        <color rgb="FF777777"/>
        <rFont val="Arial"/>
        <family val="2"/>
      </rPr>
      <t>(254°)</t>
    </r>
  </si>
  <si>
    <r>
      <t>13:20 </t>
    </r>
    <r>
      <rPr>
        <sz val="8"/>
        <color rgb="FF777777"/>
        <rFont val="Arial"/>
        <family val="2"/>
      </rPr>
      <t>(38.7°)</t>
    </r>
  </si>
  <si>
    <r>
      <t>07:58 </t>
    </r>
    <r>
      <rPr>
        <sz val="8"/>
        <color rgb="FF454545"/>
        <rFont val="Lucida Sans Unicode"/>
        <family val="2"/>
      </rPr>
      <t>↑</t>
    </r>
    <r>
      <rPr>
        <sz val="8"/>
        <color rgb="FF454545"/>
        <rFont val="Arial"/>
        <family val="2"/>
      </rPr>
      <t> </t>
    </r>
    <r>
      <rPr>
        <sz val="8"/>
        <color rgb="FF777777"/>
        <rFont val="Arial"/>
        <family val="2"/>
      </rPr>
      <t>(106°)</t>
    </r>
  </si>
  <si>
    <r>
      <t>18:42 </t>
    </r>
    <r>
      <rPr>
        <sz val="8"/>
        <color rgb="FF454545"/>
        <rFont val="Lucida Sans Unicode"/>
        <family val="2"/>
      </rPr>
      <t>↑</t>
    </r>
    <r>
      <rPr>
        <sz val="8"/>
        <color rgb="FF454545"/>
        <rFont val="Arial"/>
        <family val="2"/>
      </rPr>
      <t> </t>
    </r>
    <r>
      <rPr>
        <sz val="8"/>
        <color rgb="FF777777"/>
        <rFont val="Arial"/>
        <family val="2"/>
      </rPr>
      <t>(254°)</t>
    </r>
  </si>
  <si>
    <r>
      <t>13:20 </t>
    </r>
    <r>
      <rPr>
        <sz val="8"/>
        <color rgb="FF777777"/>
        <rFont val="Arial"/>
        <family val="2"/>
      </rPr>
      <t>(38.3°)</t>
    </r>
  </si>
  <si>
    <r>
      <t>07:59 </t>
    </r>
    <r>
      <rPr>
        <sz val="8"/>
        <color rgb="FF454545"/>
        <rFont val="Lucida Sans Unicode"/>
        <family val="2"/>
      </rPr>
      <t>↑</t>
    </r>
    <r>
      <rPr>
        <sz val="8"/>
        <color rgb="FF454545"/>
        <rFont val="Arial"/>
        <family val="2"/>
      </rPr>
      <t> </t>
    </r>
    <r>
      <rPr>
        <sz val="8"/>
        <color rgb="FF777777"/>
        <rFont val="Arial"/>
        <family val="2"/>
      </rPr>
      <t>(106°)</t>
    </r>
  </si>
  <si>
    <r>
      <t>18:40 </t>
    </r>
    <r>
      <rPr>
        <sz val="8"/>
        <color rgb="FF454545"/>
        <rFont val="Lucida Sans Unicode"/>
        <family val="2"/>
      </rPr>
      <t>↑</t>
    </r>
    <r>
      <rPr>
        <sz val="8"/>
        <color rgb="FF454545"/>
        <rFont val="Arial"/>
        <family val="2"/>
      </rPr>
      <t> </t>
    </r>
    <r>
      <rPr>
        <sz val="8"/>
        <color rgb="FF777777"/>
        <rFont val="Arial"/>
        <family val="2"/>
      </rPr>
      <t>(253°)</t>
    </r>
  </si>
  <si>
    <r>
      <t>13:20 </t>
    </r>
    <r>
      <rPr>
        <sz val="8"/>
        <color rgb="FF777777"/>
        <rFont val="Arial"/>
        <family val="2"/>
      </rPr>
      <t>(38.0°)</t>
    </r>
  </si>
  <si>
    <r>
      <t>08:00 </t>
    </r>
    <r>
      <rPr>
        <sz val="8"/>
        <color rgb="FF454545"/>
        <rFont val="Lucida Sans Unicode"/>
        <family val="2"/>
      </rPr>
      <t>↑</t>
    </r>
    <r>
      <rPr>
        <sz val="8"/>
        <color rgb="FF454545"/>
        <rFont val="Arial"/>
        <family val="2"/>
      </rPr>
      <t> </t>
    </r>
    <r>
      <rPr>
        <sz val="8"/>
        <color rgb="FF777777"/>
        <rFont val="Arial"/>
        <family val="2"/>
      </rPr>
      <t>(107°)</t>
    </r>
  </si>
  <si>
    <r>
      <t>18:39 </t>
    </r>
    <r>
      <rPr>
        <sz val="8"/>
        <color rgb="FF454545"/>
        <rFont val="Lucida Sans Unicode"/>
        <family val="2"/>
      </rPr>
      <t>↑</t>
    </r>
    <r>
      <rPr>
        <sz val="8"/>
        <color rgb="FF454545"/>
        <rFont val="Arial"/>
        <family val="2"/>
      </rPr>
      <t> </t>
    </r>
    <r>
      <rPr>
        <sz val="8"/>
        <color rgb="FF777777"/>
        <rFont val="Arial"/>
        <family val="2"/>
      </rPr>
      <t>(253°)</t>
    </r>
  </si>
  <si>
    <r>
      <t>13:20 </t>
    </r>
    <r>
      <rPr>
        <sz val="8"/>
        <color rgb="FF777777"/>
        <rFont val="Arial"/>
        <family val="2"/>
      </rPr>
      <t>(37.7°)</t>
    </r>
  </si>
  <si>
    <r>
      <t>08:01 </t>
    </r>
    <r>
      <rPr>
        <sz val="8"/>
        <color rgb="FF454545"/>
        <rFont val="Lucida Sans Unicode"/>
        <family val="2"/>
      </rPr>
      <t>↑</t>
    </r>
    <r>
      <rPr>
        <sz val="8"/>
        <color rgb="FF454545"/>
        <rFont val="Arial"/>
        <family val="2"/>
      </rPr>
      <t> </t>
    </r>
    <r>
      <rPr>
        <sz val="8"/>
        <color rgb="FF777777"/>
        <rFont val="Arial"/>
        <family val="2"/>
      </rPr>
      <t>(107°)</t>
    </r>
  </si>
  <si>
    <r>
      <t>18:38 </t>
    </r>
    <r>
      <rPr>
        <sz val="8"/>
        <color rgb="FF454545"/>
        <rFont val="Lucida Sans Unicode"/>
        <family val="2"/>
      </rPr>
      <t>↑</t>
    </r>
    <r>
      <rPr>
        <sz val="8"/>
        <color rgb="FF454545"/>
        <rFont val="Arial"/>
        <family val="2"/>
      </rPr>
      <t> </t>
    </r>
    <r>
      <rPr>
        <sz val="8"/>
        <color rgb="FF777777"/>
        <rFont val="Arial"/>
        <family val="2"/>
      </rPr>
      <t>(253°)</t>
    </r>
  </si>
  <si>
    <r>
      <t>13:20 </t>
    </r>
    <r>
      <rPr>
        <sz val="8"/>
        <color rgb="FF777777"/>
        <rFont val="Arial"/>
        <family val="2"/>
      </rPr>
      <t>(37.3°)</t>
    </r>
  </si>
  <si>
    <t>Apúlia</t>
  </si>
  <si>
    <t>Viana do Castelo</t>
  </si>
  <si>
    <t>Early Start</t>
  </si>
  <si>
    <t>Late End</t>
  </si>
  <si>
    <t>Max duration</t>
  </si>
  <si>
    <r>
      <t>06:38 </t>
    </r>
    <r>
      <rPr>
        <sz val="15.4"/>
        <color rgb="FF454545"/>
        <rFont val="Lucida Sans Unicode"/>
        <family val="2"/>
      </rPr>
      <t>↑</t>
    </r>
    <r>
      <rPr>
        <sz val="6"/>
        <color rgb="FF454545"/>
        <rFont val="Arial"/>
        <family val="2"/>
      </rPr>
      <t> </t>
    </r>
    <r>
      <rPr>
        <sz val="6"/>
        <color rgb="FF777777"/>
        <rFont val="Arial"/>
        <family val="2"/>
      </rPr>
      <t>(66°)</t>
    </r>
  </si>
  <si>
    <r>
      <t>20:47 </t>
    </r>
    <r>
      <rPr>
        <sz val="15.4"/>
        <color rgb="FF454545"/>
        <rFont val="Lucida Sans Unicode"/>
        <family val="2"/>
      </rPr>
      <t>↑</t>
    </r>
    <r>
      <rPr>
        <sz val="6"/>
        <color rgb="FF454545"/>
        <rFont val="Arial"/>
        <family val="2"/>
      </rPr>
      <t> </t>
    </r>
    <r>
      <rPr>
        <sz val="6"/>
        <color rgb="FF777777"/>
        <rFont val="Arial"/>
        <family val="2"/>
      </rPr>
      <t>(294°)</t>
    </r>
  </si>
  <si>
    <t>−1:52</t>
  </si>
  <si>
    <r>
      <t>13:42 </t>
    </r>
    <r>
      <rPr>
        <sz val="6"/>
        <color rgb="FF777777"/>
        <rFont val="Arial"/>
        <family val="2"/>
      </rPr>
      <t>(69.1°)</t>
    </r>
  </si>
  <si>
    <r>
      <t>20:46 </t>
    </r>
    <r>
      <rPr>
        <sz val="15.4"/>
        <color rgb="FF454545"/>
        <rFont val="Lucida Sans Unicode"/>
        <family val="2"/>
      </rPr>
      <t>↑</t>
    </r>
    <r>
      <rPr>
        <sz val="6"/>
        <color rgb="FF454545"/>
        <rFont val="Arial"/>
        <family val="2"/>
      </rPr>
      <t> </t>
    </r>
    <r>
      <rPr>
        <sz val="6"/>
        <color rgb="FF777777"/>
        <rFont val="Arial"/>
        <family val="2"/>
      </rPr>
      <t>(293°)</t>
    </r>
  </si>
  <si>
    <t>−1:54</t>
  </si>
  <si>
    <r>
      <t>13:42 </t>
    </r>
    <r>
      <rPr>
        <sz val="6"/>
        <color rgb="FF777777"/>
        <rFont val="Arial"/>
        <family val="2"/>
      </rPr>
      <t>(68.9°)</t>
    </r>
  </si>
  <si>
    <r>
      <t>06:39 </t>
    </r>
    <r>
      <rPr>
        <sz val="15.4"/>
        <color rgb="FF454545"/>
        <rFont val="Lucida Sans Unicode"/>
        <family val="2"/>
      </rPr>
      <t>↑</t>
    </r>
    <r>
      <rPr>
        <sz val="6"/>
        <color rgb="FF454545"/>
        <rFont val="Arial"/>
        <family val="2"/>
      </rPr>
      <t> </t>
    </r>
    <r>
      <rPr>
        <sz val="6"/>
        <color rgb="FF777777"/>
        <rFont val="Arial"/>
        <family val="2"/>
      </rPr>
      <t>(67°)</t>
    </r>
  </si>
  <si>
    <r>
      <t>20:45 </t>
    </r>
    <r>
      <rPr>
        <sz val="15.4"/>
        <color rgb="FF454545"/>
        <rFont val="Lucida Sans Unicode"/>
        <family val="2"/>
      </rPr>
      <t>↑</t>
    </r>
    <r>
      <rPr>
        <sz val="6"/>
        <color rgb="FF454545"/>
        <rFont val="Arial"/>
        <family val="2"/>
      </rPr>
      <t> </t>
    </r>
    <r>
      <rPr>
        <sz val="6"/>
        <color rgb="FF777777"/>
        <rFont val="Arial"/>
        <family val="2"/>
      </rPr>
      <t>(293°)</t>
    </r>
  </si>
  <si>
    <t>−1:56</t>
  </si>
  <si>
    <r>
      <t>13:42 </t>
    </r>
    <r>
      <rPr>
        <sz val="6"/>
        <color rgb="FF777777"/>
        <rFont val="Arial"/>
        <family val="2"/>
      </rPr>
      <t>(68.6°)</t>
    </r>
  </si>
  <si>
    <r>
      <t>06:40 </t>
    </r>
    <r>
      <rPr>
        <sz val="15.4"/>
        <color rgb="FF454545"/>
        <rFont val="Lucida Sans Unicode"/>
        <family val="2"/>
      </rPr>
      <t>↑</t>
    </r>
    <r>
      <rPr>
        <sz val="6"/>
        <color rgb="FF454545"/>
        <rFont val="Arial"/>
        <family val="2"/>
      </rPr>
      <t> </t>
    </r>
    <r>
      <rPr>
        <sz val="6"/>
        <color rgb="FF777777"/>
        <rFont val="Arial"/>
        <family val="2"/>
      </rPr>
      <t>(67°)</t>
    </r>
  </si>
  <si>
    <r>
      <t>20:44 </t>
    </r>
    <r>
      <rPr>
        <sz val="15.4"/>
        <color rgb="FF454545"/>
        <rFont val="Lucida Sans Unicode"/>
        <family val="2"/>
      </rPr>
      <t>↑</t>
    </r>
    <r>
      <rPr>
        <sz val="6"/>
        <color rgb="FF454545"/>
        <rFont val="Arial"/>
        <family val="2"/>
      </rPr>
      <t> </t>
    </r>
    <r>
      <rPr>
        <sz val="6"/>
        <color rgb="FF777777"/>
        <rFont val="Arial"/>
        <family val="2"/>
      </rPr>
      <t>(293°)</t>
    </r>
  </si>
  <si>
    <t>−1:57</t>
  </si>
  <si>
    <r>
      <t>13:42 </t>
    </r>
    <r>
      <rPr>
        <sz val="6"/>
        <color rgb="FF777777"/>
        <rFont val="Arial"/>
        <family val="2"/>
      </rPr>
      <t>(68.4°)</t>
    </r>
  </si>
  <si>
    <r>
      <t>06:41 </t>
    </r>
    <r>
      <rPr>
        <sz val="15.4"/>
        <color rgb="FF454545"/>
        <rFont val="Lucida Sans Unicode"/>
        <family val="2"/>
      </rPr>
      <t>↑</t>
    </r>
    <r>
      <rPr>
        <sz val="6"/>
        <color rgb="FF454545"/>
        <rFont val="Arial"/>
        <family val="2"/>
      </rPr>
      <t> </t>
    </r>
    <r>
      <rPr>
        <sz val="6"/>
        <color rgb="FF777777"/>
        <rFont val="Arial"/>
        <family val="2"/>
      </rPr>
      <t>(67°)</t>
    </r>
  </si>
  <si>
    <r>
      <t>20:42 </t>
    </r>
    <r>
      <rPr>
        <sz val="15.4"/>
        <color rgb="FF454545"/>
        <rFont val="Lucida Sans Unicode"/>
        <family val="2"/>
      </rPr>
      <t>↑</t>
    </r>
    <r>
      <rPr>
        <sz val="6"/>
        <color rgb="FF454545"/>
        <rFont val="Arial"/>
        <family val="2"/>
      </rPr>
      <t> </t>
    </r>
    <r>
      <rPr>
        <sz val="6"/>
        <color rgb="FF777777"/>
        <rFont val="Arial"/>
        <family val="2"/>
      </rPr>
      <t>(292°)</t>
    </r>
  </si>
  <si>
    <t>−1:59</t>
  </si>
  <si>
    <r>
      <t>13:42 </t>
    </r>
    <r>
      <rPr>
        <sz val="6"/>
        <color rgb="FF777777"/>
        <rFont val="Arial"/>
        <family val="2"/>
      </rPr>
      <t>(68.1°)</t>
    </r>
  </si>
  <si>
    <r>
      <t>06:42 </t>
    </r>
    <r>
      <rPr>
        <sz val="15.4"/>
        <color rgb="FF454545"/>
        <rFont val="Lucida Sans Unicode"/>
        <family val="2"/>
      </rPr>
      <t>↑</t>
    </r>
    <r>
      <rPr>
        <sz val="6"/>
        <color rgb="FF454545"/>
        <rFont val="Arial"/>
        <family val="2"/>
      </rPr>
      <t> </t>
    </r>
    <r>
      <rPr>
        <sz val="6"/>
        <color rgb="FF777777"/>
        <rFont val="Arial"/>
        <family val="2"/>
      </rPr>
      <t>(68°)</t>
    </r>
  </si>
  <si>
    <r>
      <t>20:41 </t>
    </r>
    <r>
      <rPr>
        <sz val="15.4"/>
        <color rgb="FF454545"/>
        <rFont val="Lucida Sans Unicode"/>
        <family val="2"/>
      </rPr>
      <t>↑</t>
    </r>
    <r>
      <rPr>
        <sz val="6"/>
        <color rgb="FF454545"/>
        <rFont val="Arial"/>
        <family val="2"/>
      </rPr>
      <t> </t>
    </r>
    <r>
      <rPr>
        <sz val="6"/>
        <color rgb="FF777777"/>
        <rFont val="Arial"/>
        <family val="2"/>
      </rPr>
      <t>(292°)</t>
    </r>
  </si>
  <si>
    <t>−2:00</t>
  </si>
  <si>
    <r>
      <t>13:42 </t>
    </r>
    <r>
      <rPr>
        <sz val="6"/>
        <color rgb="FF777777"/>
        <rFont val="Arial"/>
        <family val="2"/>
      </rPr>
      <t>(67.8°)</t>
    </r>
  </si>
  <si>
    <r>
      <t>06:43 </t>
    </r>
    <r>
      <rPr>
        <sz val="15.4"/>
        <color rgb="FF454545"/>
        <rFont val="Lucida Sans Unicode"/>
        <family val="2"/>
      </rPr>
      <t>↑</t>
    </r>
    <r>
      <rPr>
        <sz val="6"/>
        <color rgb="FF454545"/>
        <rFont val="Arial"/>
        <family val="2"/>
      </rPr>
      <t> </t>
    </r>
    <r>
      <rPr>
        <sz val="6"/>
        <color rgb="FF777777"/>
        <rFont val="Arial"/>
        <family val="2"/>
      </rPr>
      <t>(68°)</t>
    </r>
  </si>
  <si>
    <r>
      <t>20:40 </t>
    </r>
    <r>
      <rPr>
        <sz val="15.4"/>
        <color rgb="FF454545"/>
        <rFont val="Lucida Sans Unicode"/>
        <family val="2"/>
      </rPr>
      <t>↑</t>
    </r>
    <r>
      <rPr>
        <sz val="6"/>
        <color rgb="FF454545"/>
        <rFont val="Arial"/>
        <family val="2"/>
      </rPr>
      <t> </t>
    </r>
    <r>
      <rPr>
        <sz val="6"/>
        <color rgb="FF777777"/>
        <rFont val="Arial"/>
        <family val="2"/>
      </rPr>
      <t>(292°)</t>
    </r>
  </si>
  <si>
    <t>−2:02</t>
  </si>
  <si>
    <r>
      <t>13:42 </t>
    </r>
    <r>
      <rPr>
        <sz val="6"/>
        <color rgb="FF777777"/>
        <rFont val="Arial"/>
        <family val="2"/>
      </rPr>
      <t>(67.5°)</t>
    </r>
  </si>
  <si>
    <r>
      <t>06:44 </t>
    </r>
    <r>
      <rPr>
        <sz val="15.4"/>
        <color rgb="FF454545"/>
        <rFont val="Lucida Sans Unicode"/>
        <family val="2"/>
      </rPr>
      <t>↑</t>
    </r>
    <r>
      <rPr>
        <sz val="6"/>
        <color rgb="FF454545"/>
        <rFont val="Arial"/>
        <family val="2"/>
      </rPr>
      <t> </t>
    </r>
    <r>
      <rPr>
        <sz val="6"/>
        <color rgb="FF777777"/>
        <rFont val="Arial"/>
        <family val="2"/>
      </rPr>
      <t>(69°)</t>
    </r>
  </si>
  <si>
    <r>
      <t>20:39 </t>
    </r>
    <r>
      <rPr>
        <sz val="15.4"/>
        <color rgb="FF454545"/>
        <rFont val="Lucida Sans Unicode"/>
        <family val="2"/>
      </rPr>
      <t>↑</t>
    </r>
    <r>
      <rPr>
        <sz val="6"/>
        <color rgb="FF454545"/>
        <rFont val="Arial"/>
        <family val="2"/>
      </rPr>
      <t> </t>
    </r>
    <r>
      <rPr>
        <sz val="6"/>
        <color rgb="FF777777"/>
        <rFont val="Arial"/>
        <family val="2"/>
      </rPr>
      <t>(291°)</t>
    </r>
  </si>
  <si>
    <t>−2:03</t>
  </si>
  <si>
    <r>
      <t>13:42 </t>
    </r>
    <r>
      <rPr>
        <sz val="6"/>
        <color rgb="FF777777"/>
        <rFont val="Arial"/>
        <family val="2"/>
      </rPr>
      <t>(67.3°)</t>
    </r>
  </si>
  <si>
    <r>
      <t>06:45 </t>
    </r>
    <r>
      <rPr>
        <sz val="15.4"/>
        <color rgb="FF454545"/>
        <rFont val="Lucida Sans Unicode"/>
        <family val="2"/>
      </rPr>
      <t>↑</t>
    </r>
    <r>
      <rPr>
        <sz val="6"/>
        <color rgb="FF454545"/>
        <rFont val="Arial"/>
        <family val="2"/>
      </rPr>
      <t> </t>
    </r>
    <r>
      <rPr>
        <sz val="6"/>
        <color rgb="FF777777"/>
        <rFont val="Arial"/>
        <family val="2"/>
      </rPr>
      <t>(69°)</t>
    </r>
  </si>
  <si>
    <r>
      <t>20:38 </t>
    </r>
    <r>
      <rPr>
        <sz val="15.4"/>
        <color rgb="FF454545"/>
        <rFont val="Lucida Sans Unicode"/>
        <family val="2"/>
      </rPr>
      <t>↑</t>
    </r>
    <r>
      <rPr>
        <sz val="6"/>
        <color rgb="FF454545"/>
        <rFont val="Arial"/>
        <family val="2"/>
      </rPr>
      <t> </t>
    </r>
    <r>
      <rPr>
        <sz val="6"/>
        <color rgb="FF777777"/>
        <rFont val="Arial"/>
        <family val="2"/>
      </rPr>
      <t>(291°)</t>
    </r>
  </si>
  <si>
    <t>−2:04</t>
  </si>
  <si>
    <r>
      <t>13:42 </t>
    </r>
    <r>
      <rPr>
        <sz val="6"/>
        <color rgb="FF777777"/>
        <rFont val="Arial"/>
        <family val="2"/>
      </rPr>
      <t>(67.0°)</t>
    </r>
  </si>
  <si>
    <r>
      <t>06:46 </t>
    </r>
    <r>
      <rPr>
        <sz val="15.4"/>
        <color rgb="FF454545"/>
        <rFont val="Lucida Sans Unicode"/>
        <family val="2"/>
      </rPr>
      <t>↑</t>
    </r>
    <r>
      <rPr>
        <sz val="6"/>
        <color rgb="FF454545"/>
        <rFont val="Arial"/>
        <family val="2"/>
      </rPr>
      <t> </t>
    </r>
    <r>
      <rPr>
        <sz val="6"/>
        <color rgb="FF777777"/>
        <rFont val="Arial"/>
        <family val="2"/>
      </rPr>
      <t>(69°)</t>
    </r>
  </si>
  <si>
    <r>
      <t>20:37 </t>
    </r>
    <r>
      <rPr>
        <sz val="15.4"/>
        <color rgb="FF454545"/>
        <rFont val="Lucida Sans Unicode"/>
        <family val="2"/>
      </rPr>
      <t>↑</t>
    </r>
    <r>
      <rPr>
        <sz val="6"/>
        <color rgb="FF454545"/>
        <rFont val="Arial"/>
        <family val="2"/>
      </rPr>
      <t> </t>
    </r>
    <r>
      <rPr>
        <sz val="6"/>
        <color rgb="FF777777"/>
        <rFont val="Arial"/>
        <family val="2"/>
      </rPr>
      <t>(291°)</t>
    </r>
  </si>
  <si>
    <t>−2:06</t>
  </si>
  <si>
    <r>
      <t>13:41 </t>
    </r>
    <r>
      <rPr>
        <sz val="6"/>
        <color rgb="FF777777"/>
        <rFont val="Arial"/>
        <family val="2"/>
      </rPr>
      <t>(66.7°)</t>
    </r>
  </si>
  <si>
    <r>
      <t>06:46 </t>
    </r>
    <r>
      <rPr>
        <sz val="15.4"/>
        <color rgb="FF454545"/>
        <rFont val="Lucida Sans Unicode"/>
        <family val="2"/>
      </rPr>
      <t>↑</t>
    </r>
    <r>
      <rPr>
        <sz val="6"/>
        <color rgb="FF454545"/>
        <rFont val="Arial"/>
        <family val="2"/>
      </rPr>
      <t> </t>
    </r>
    <r>
      <rPr>
        <sz val="6"/>
        <color rgb="FF777777"/>
        <rFont val="Arial"/>
        <family val="2"/>
      </rPr>
      <t>(70°)</t>
    </r>
  </si>
  <si>
    <r>
      <t>20:35 </t>
    </r>
    <r>
      <rPr>
        <sz val="15.4"/>
        <color rgb="FF454545"/>
        <rFont val="Lucida Sans Unicode"/>
        <family val="2"/>
      </rPr>
      <t>↑</t>
    </r>
    <r>
      <rPr>
        <sz val="6"/>
        <color rgb="FF454545"/>
        <rFont val="Arial"/>
        <family val="2"/>
      </rPr>
      <t> </t>
    </r>
    <r>
      <rPr>
        <sz val="6"/>
        <color rgb="FF777777"/>
        <rFont val="Arial"/>
        <family val="2"/>
      </rPr>
      <t>(290°)</t>
    </r>
  </si>
  <si>
    <t>−2:07</t>
  </si>
  <si>
    <r>
      <t>13:41 </t>
    </r>
    <r>
      <rPr>
        <sz val="6"/>
        <color rgb="FF777777"/>
        <rFont val="Arial"/>
        <family val="2"/>
      </rPr>
      <t>(66.4°)</t>
    </r>
  </si>
  <si>
    <r>
      <t>06:47 </t>
    </r>
    <r>
      <rPr>
        <sz val="15.4"/>
        <color rgb="FF454545"/>
        <rFont val="Lucida Sans Unicode"/>
        <family val="2"/>
      </rPr>
      <t>↑</t>
    </r>
    <r>
      <rPr>
        <sz val="6"/>
        <color rgb="FF454545"/>
        <rFont val="Arial"/>
        <family val="2"/>
      </rPr>
      <t> </t>
    </r>
    <r>
      <rPr>
        <sz val="6"/>
        <color rgb="FF777777"/>
        <rFont val="Arial"/>
        <family val="2"/>
      </rPr>
      <t>(70°)</t>
    </r>
  </si>
  <si>
    <r>
      <t>20:34 </t>
    </r>
    <r>
      <rPr>
        <sz val="15.4"/>
        <color rgb="FF454545"/>
        <rFont val="Lucida Sans Unicode"/>
        <family val="2"/>
      </rPr>
      <t>↑</t>
    </r>
    <r>
      <rPr>
        <sz val="6"/>
        <color rgb="FF454545"/>
        <rFont val="Arial"/>
        <family val="2"/>
      </rPr>
      <t> </t>
    </r>
    <r>
      <rPr>
        <sz val="6"/>
        <color rgb="FF777777"/>
        <rFont val="Arial"/>
        <family val="2"/>
      </rPr>
      <t>(290°)</t>
    </r>
  </si>
  <si>
    <t>−2:08</t>
  </si>
  <si>
    <r>
      <t>13:41 </t>
    </r>
    <r>
      <rPr>
        <sz val="6"/>
        <color rgb="FF777777"/>
        <rFont val="Arial"/>
        <family val="2"/>
      </rPr>
      <t>(66.1°)</t>
    </r>
  </si>
  <si>
    <r>
      <t>06:48 </t>
    </r>
    <r>
      <rPr>
        <sz val="15.4"/>
        <color rgb="FF454545"/>
        <rFont val="Lucida Sans Unicode"/>
        <family val="2"/>
      </rPr>
      <t>↑</t>
    </r>
    <r>
      <rPr>
        <sz val="6"/>
        <color rgb="FF454545"/>
        <rFont val="Arial"/>
        <family val="2"/>
      </rPr>
      <t> </t>
    </r>
    <r>
      <rPr>
        <sz val="6"/>
        <color rgb="FF777777"/>
        <rFont val="Arial"/>
        <family val="2"/>
      </rPr>
      <t>(70°)</t>
    </r>
  </si>
  <si>
    <r>
      <t>20:33 </t>
    </r>
    <r>
      <rPr>
        <sz val="15.4"/>
        <color rgb="FF454545"/>
        <rFont val="Lucida Sans Unicode"/>
        <family val="2"/>
      </rPr>
      <t>↑</t>
    </r>
    <r>
      <rPr>
        <sz val="6"/>
        <color rgb="FF454545"/>
        <rFont val="Arial"/>
        <family val="2"/>
      </rPr>
      <t> </t>
    </r>
    <r>
      <rPr>
        <sz val="6"/>
        <color rgb="FF777777"/>
        <rFont val="Arial"/>
        <family val="2"/>
      </rPr>
      <t>(289°)</t>
    </r>
  </si>
  <si>
    <t>−2:09</t>
  </si>
  <si>
    <r>
      <t>13:41 </t>
    </r>
    <r>
      <rPr>
        <sz val="6"/>
        <color rgb="FF777777"/>
        <rFont val="Arial"/>
        <family val="2"/>
      </rPr>
      <t>(65.8°)</t>
    </r>
  </si>
  <si>
    <r>
      <t>06:49 </t>
    </r>
    <r>
      <rPr>
        <sz val="15.4"/>
        <color rgb="FF454545"/>
        <rFont val="Lucida Sans Unicode"/>
        <family val="2"/>
      </rPr>
      <t>↑</t>
    </r>
    <r>
      <rPr>
        <sz val="6"/>
        <color rgb="FF454545"/>
        <rFont val="Arial"/>
        <family val="2"/>
      </rPr>
      <t> </t>
    </r>
    <r>
      <rPr>
        <sz val="6"/>
        <color rgb="FF777777"/>
        <rFont val="Arial"/>
        <family val="2"/>
      </rPr>
      <t>(71°)</t>
    </r>
  </si>
  <si>
    <r>
      <t>20:32 </t>
    </r>
    <r>
      <rPr>
        <sz val="15.4"/>
        <color rgb="FF454545"/>
        <rFont val="Lucida Sans Unicode"/>
        <family val="2"/>
      </rPr>
      <t>↑</t>
    </r>
    <r>
      <rPr>
        <sz val="6"/>
        <color rgb="FF454545"/>
        <rFont val="Arial"/>
        <family val="2"/>
      </rPr>
      <t> </t>
    </r>
    <r>
      <rPr>
        <sz val="6"/>
        <color rgb="FF777777"/>
        <rFont val="Arial"/>
        <family val="2"/>
      </rPr>
      <t>(289°)</t>
    </r>
  </si>
  <si>
    <t>−2:10</t>
  </si>
  <si>
    <r>
      <t>13:41 </t>
    </r>
    <r>
      <rPr>
        <sz val="6"/>
        <color rgb="FF777777"/>
        <rFont val="Arial"/>
        <family val="2"/>
      </rPr>
      <t>(65.5°)</t>
    </r>
  </si>
  <si>
    <r>
      <t>06:50 </t>
    </r>
    <r>
      <rPr>
        <sz val="15.4"/>
        <color rgb="FF454545"/>
        <rFont val="Lucida Sans Unicode"/>
        <family val="2"/>
      </rPr>
      <t>↑</t>
    </r>
    <r>
      <rPr>
        <sz val="6"/>
        <color rgb="FF454545"/>
        <rFont val="Arial"/>
        <family val="2"/>
      </rPr>
      <t> </t>
    </r>
    <r>
      <rPr>
        <sz val="6"/>
        <color rgb="FF777777"/>
        <rFont val="Arial"/>
        <family val="2"/>
      </rPr>
      <t>(71°)</t>
    </r>
  </si>
  <si>
    <r>
      <t>20:30 </t>
    </r>
    <r>
      <rPr>
        <sz val="15.4"/>
        <color rgb="FF454545"/>
        <rFont val="Lucida Sans Unicode"/>
        <family val="2"/>
      </rPr>
      <t>↑</t>
    </r>
    <r>
      <rPr>
        <sz val="6"/>
        <color rgb="FF454545"/>
        <rFont val="Arial"/>
        <family val="2"/>
      </rPr>
      <t> </t>
    </r>
    <r>
      <rPr>
        <sz val="6"/>
        <color rgb="FF777777"/>
        <rFont val="Arial"/>
        <family val="2"/>
      </rPr>
      <t>(288°)</t>
    </r>
  </si>
  <si>
    <t>−2:11</t>
  </si>
  <si>
    <r>
      <t>13:41 </t>
    </r>
    <r>
      <rPr>
        <sz val="6"/>
        <color rgb="FF777777"/>
        <rFont val="Arial"/>
        <family val="2"/>
      </rPr>
      <t>(65.2°)</t>
    </r>
  </si>
  <si>
    <r>
      <t>06:51 </t>
    </r>
    <r>
      <rPr>
        <sz val="15.4"/>
        <color rgb="FF454545"/>
        <rFont val="Lucida Sans Unicode"/>
        <family val="2"/>
      </rPr>
      <t>↑</t>
    </r>
    <r>
      <rPr>
        <sz val="6"/>
        <color rgb="FF454545"/>
        <rFont val="Arial"/>
        <family val="2"/>
      </rPr>
      <t> </t>
    </r>
    <r>
      <rPr>
        <sz val="6"/>
        <color rgb="FF777777"/>
        <rFont val="Arial"/>
        <family val="2"/>
      </rPr>
      <t>(72°)</t>
    </r>
  </si>
  <si>
    <r>
      <t>20:29 </t>
    </r>
    <r>
      <rPr>
        <sz val="15.4"/>
        <color rgb="FF454545"/>
        <rFont val="Lucida Sans Unicode"/>
        <family val="2"/>
      </rPr>
      <t>↑</t>
    </r>
    <r>
      <rPr>
        <sz val="6"/>
        <color rgb="FF454545"/>
        <rFont val="Arial"/>
        <family val="2"/>
      </rPr>
      <t> </t>
    </r>
    <r>
      <rPr>
        <sz val="6"/>
        <color rgb="FF777777"/>
        <rFont val="Arial"/>
        <family val="2"/>
      </rPr>
      <t>(288°)</t>
    </r>
  </si>
  <si>
    <t>−2:12</t>
  </si>
  <si>
    <r>
      <t>13:40 </t>
    </r>
    <r>
      <rPr>
        <sz val="6"/>
        <color rgb="FF777777"/>
        <rFont val="Arial"/>
        <family val="2"/>
      </rPr>
      <t>(64.8°)</t>
    </r>
  </si>
  <si>
    <r>
      <t>06:52 </t>
    </r>
    <r>
      <rPr>
        <sz val="15.4"/>
        <color rgb="FF454545"/>
        <rFont val="Lucida Sans Unicode"/>
        <family val="2"/>
      </rPr>
      <t>↑</t>
    </r>
    <r>
      <rPr>
        <sz val="6"/>
        <color rgb="FF454545"/>
        <rFont val="Arial"/>
        <family val="2"/>
      </rPr>
      <t> </t>
    </r>
    <r>
      <rPr>
        <sz val="6"/>
        <color rgb="FF777777"/>
        <rFont val="Arial"/>
        <family val="2"/>
      </rPr>
      <t>(72°)</t>
    </r>
  </si>
  <si>
    <r>
      <t>20:28 </t>
    </r>
    <r>
      <rPr>
        <sz val="15.4"/>
        <color rgb="FF454545"/>
        <rFont val="Lucida Sans Unicode"/>
        <family val="2"/>
      </rPr>
      <t>↑</t>
    </r>
    <r>
      <rPr>
        <sz val="6"/>
        <color rgb="FF454545"/>
        <rFont val="Arial"/>
        <family val="2"/>
      </rPr>
      <t> </t>
    </r>
    <r>
      <rPr>
        <sz val="6"/>
        <color rgb="FF777777"/>
        <rFont val="Arial"/>
        <family val="2"/>
      </rPr>
      <t>(288°)</t>
    </r>
  </si>
  <si>
    <t>−2:13</t>
  </si>
  <si>
    <r>
      <t>13:40 </t>
    </r>
    <r>
      <rPr>
        <sz val="6"/>
        <color rgb="FF777777"/>
        <rFont val="Arial"/>
        <family val="2"/>
      </rPr>
      <t>(64.5°)</t>
    </r>
  </si>
  <si>
    <r>
      <t>06:53 </t>
    </r>
    <r>
      <rPr>
        <sz val="15.4"/>
        <color rgb="FF454545"/>
        <rFont val="Lucida Sans Unicode"/>
        <family val="2"/>
      </rPr>
      <t>↑</t>
    </r>
    <r>
      <rPr>
        <sz val="6"/>
        <color rgb="FF454545"/>
        <rFont val="Arial"/>
        <family val="2"/>
      </rPr>
      <t> </t>
    </r>
    <r>
      <rPr>
        <sz val="6"/>
        <color rgb="FF777777"/>
        <rFont val="Arial"/>
        <family val="2"/>
      </rPr>
      <t>(73°)</t>
    </r>
  </si>
  <si>
    <r>
      <t>20:26 </t>
    </r>
    <r>
      <rPr>
        <sz val="15.4"/>
        <color rgb="FF454545"/>
        <rFont val="Lucida Sans Unicode"/>
        <family val="2"/>
      </rPr>
      <t>↑</t>
    </r>
    <r>
      <rPr>
        <sz val="6"/>
        <color rgb="FF454545"/>
        <rFont val="Arial"/>
        <family val="2"/>
      </rPr>
      <t> </t>
    </r>
    <r>
      <rPr>
        <sz val="6"/>
        <color rgb="FF777777"/>
        <rFont val="Arial"/>
        <family val="2"/>
      </rPr>
      <t>(287°)</t>
    </r>
  </si>
  <si>
    <r>
      <t>13:40 </t>
    </r>
    <r>
      <rPr>
        <sz val="6"/>
        <color rgb="FF777777"/>
        <rFont val="Arial"/>
        <family val="2"/>
      </rPr>
      <t>(64.2°)</t>
    </r>
  </si>
  <si>
    <r>
      <t>06:54 </t>
    </r>
    <r>
      <rPr>
        <sz val="15.4"/>
        <color rgb="FF454545"/>
        <rFont val="Lucida Sans Unicode"/>
        <family val="2"/>
      </rPr>
      <t>↑</t>
    </r>
    <r>
      <rPr>
        <sz val="6"/>
        <color rgb="FF454545"/>
        <rFont val="Arial"/>
        <family val="2"/>
      </rPr>
      <t> </t>
    </r>
    <r>
      <rPr>
        <sz val="6"/>
        <color rgb="FF777777"/>
        <rFont val="Arial"/>
        <family val="2"/>
      </rPr>
      <t>(73°)</t>
    </r>
  </si>
  <si>
    <r>
      <t>20:25 </t>
    </r>
    <r>
      <rPr>
        <sz val="15.4"/>
        <color rgb="FF454545"/>
        <rFont val="Lucida Sans Unicode"/>
        <family val="2"/>
      </rPr>
      <t>↑</t>
    </r>
    <r>
      <rPr>
        <sz val="6"/>
        <color rgb="FF454545"/>
        <rFont val="Arial"/>
        <family val="2"/>
      </rPr>
      <t> </t>
    </r>
    <r>
      <rPr>
        <sz val="6"/>
        <color rgb="FF777777"/>
        <rFont val="Arial"/>
        <family val="2"/>
      </rPr>
      <t>(287°)</t>
    </r>
  </si>
  <si>
    <r>
      <t>13:40 </t>
    </r>
    <r>
      <rPr>
        <sz val="6"/>
        <color rgb="FF777777"/>
        <rFont val="Arial"/>
        <family val="2"/>
      </rPr>
      <t>(63.9°)</t>
    </r>
  </si>
  <si>
    <r>
      <t>06:55 </t>
    </r>
    <r>
      <rPr>
        <sz val="15.4"/>
        <color rgb="FF454545"/>
        <rFont val="Lucida Sans Unicode"/>
        <family val="2"/>
      </rPr>
      <t>↑</t>
    </r>
    <r>
      <rPr>
        <sz val="6"/>
        <color rgb="FF454545"/>
        <rFont val="Arial"/>
        <family val="2"/>
      </rPr>
      <t> </t>
    </r>
    <r>
      <rPr>
        <sz val="6"/>
        <color rgb="FF777777"/>
        <rFont val="Arial"/>
        <family val="2"/>
      </rPr>
      <t>(73°)</t>
    </r>
  </si>
  <si>
    <r>
      <t>20:24 </t>
    </r>
    <r>
      <rPr>
        <sz val="15.4"/>
        <color rgb="FF454545"/>
        <rFont val="Lucida Sans Unicode"/>
        <family val="2"/>
      </rPr>
      <t>↑</t>
    </r>
    <r>
      <rPr>
        <sz val="6"/>
        <color rgb="FF454545"/>
        <rFont val="Arial"/>
        <family val="2"/>
      </rPr>
      <t> </t>
    </r>
    <r>
      <rPr>
        <sz val="6"/>
        <color rgb="FF777777"/>
        <rFont val="Arial"/>
        <family val="2"/>
      </rPr>
      <t>(286°)</t>
    </r>
  </si>
  <si>
    <r>
      <t>13:39 </t>
    </r>
    <r>
      <rPr>
        <sz val="6"/>
        <color rgb="FF777777"/>
        <rFont val="Arial"/>
        <family val="2"/>
      </rPr>
      <t>(63.5°)</t>
    </r>
  </si>
  <si>
    <r>
      <t>06:55 </t>
    </r>
    <r>
      <rPr>
        <sz val="15.4"/>
        <color rgb="FF454545"/>
        <rFont val="Lucida Sans Unicode"/>
        <family val="2"/>
      </rPr>
      <t>↑</t>
    </r>
    <r>
      <rPr>
        <sz val="6"/>
        <color rgb="FF454545"/>
        <rFont val="Arial"/>
        <family val="2"/>
      </rPr>
      <t> </t>
    </r>
    <r>
      <rPr>
        <sz val="6"/>
        <color rgb="FF777777"/>
        <rFont val="Arial"/>
        <family val="2"/>
      </rPr>
      <t>(74°)</t>
    </r>
  </si>
  <si>
    <r>
      <t>20:22 </t>
    </r>
    <r>
      <rPr>
        <sz val="15.4"/>
        <color rgb="FF454545"/>
        <rFont val="Lucida Sans Unicode"/>
        <family val="2"/>
      </rPr>
      <t>↑</t>
    </r>
    <r>
      <rPr>
        <sz val="6"/>
        <color rgb="FF454545"/>
        <rFont val="Arial"/>
        <family val="2"/>
      </rPr>
      <t> </t>
    </r>
    <r>
      <rPr>
        <sz val="6"/>
        <color rgb="FF777777"/>
        <rFont val="Arial"/>
        <family val="2"/>
      </rPr>
      <t>(286°)</t>
    </r>
  </si>
  <si>
    <r>
      <t>13:39 </t>
    </r>
    <r>
      <rPr>
        <sz val="6"/>
        <color rgb="FF777777"/>
        <rFont val="Arial"/>
        <family val="2"/>
      </rPr>
      <t>(63.2°)</t>
    </r>
  </si>
  <si>
    <r>
      <t>06:56 </t>
    </r>
    <r>
      <rPr>
        <sz val="15.4"/>
        <color rgb="FF454545"/>
        <rFont val="Lucida Sans Unicode"/>
        <family val="2"/>
      </rPr>
      <t>↑</t>
    </r>
    <r>
      <rPr>
        <sz val="6"/>
        <color rgb="FF454545"/>
        <rFont val="Arial"/>
        <family val="2"/>
      </rPr>
      <t> </t>
    </r>
    <r>
      <rPr>
        <sz val="6"/>
        <color rgb="FF777777"/>
        <rFont val="Arial"/>
        <family val="2"/>
      </rPr>
      <t>(74°)</t>
    </r>
  </si>
  <si>
    <r>
      <t>20:21 </t>
    </r>
    <r>
      <rPr>
        <sz val="15.4"/>
        <color rgb="FF454545"/>
        <rFont val="Lucida Sans Unicode"/>
        <family val="2"/>
      </rPr>
      <t>↑</t>
    </r>
    <r>
      <rPr>
        <sz val="6"/>
        <color rgb="FF454545"/>
        <rFont val="Arial"/>
        <family val="2"/>
      </rPr>
      <t> </t>
    </r>
    <r>
      <rPr>
        <sz val="6"/>
        <color rgb="FF777777"/>
        <rFont val="Arial"/>
        <family val="2"/>
      </rPr>
      <t>(286°)</t>
    </r>
  </si>
  <si>
    <r>
      <t>13:39 </t>
    </r>
    <r>
      <rPr>
        <sz val="6"/>
        <color rgb="FF777777"/>
        <rFont val="Arial"/>
        <family val="2"/>
      </rPr>
      <t>(62.9°)</t>
    </r>
  </si>
  <si>
    <r>
      <t>06:57 </t>
    </r>
    <r>
      <rPr>
        <sz val="15.4"/>
        <color rgb="FF454545"/>
        <rFont val="Lucida Sans Unicode"/>
        <family val="2"/>
      </rPr>
      <t>↑</t>
    </r>
    <r>
      <rPr>
        <sz val="6"/>
        <color rgb="FF454545"/>
        <rFont val="Arial"/>
        <family val="2"/>
      </rPr>
      <t> </t>
    </r>
    <r>
      <rPr>
        <sz val="6"/>
        <color rgb="FF777777"/>
        <rFont val="Arial"/>
        <family val="2"/>
      </rPr>
      <t>(75°)</t>
    </r>
  </si>
  <si>
    <r>
      <t>20:19 </t>
    </r>
    <r>
      <rPr>
        <sz val="15.4"/>
        <color rgb="FF454545"/>
        <rFont val="Lucida Sans Unicode"/>
        <family val="2"/>
      </rPr>
      <t>↑</t>
    </r>
    <r>
      <rPr>
        <sz val="6"/>
        <color rgb="FF454545"/>
        <rFont val="Arial"/>
        <family val="2"/>
      </rPr>
      <t> </t>
    </r>
    <r>
      <rPr>
        <sz val="6"/>
        <color rgb="FF777777"/>
        <rFont val="Arial"/>
        <family val="2"/>
      </rPr>
      <t>(285°)</t>
    </r>
  </si>
  <si>
    <r>
      <t>13:39 </t>
    </r>
    <r>
      <rPr>
        <sz val="6"/>
        <color rgb="FF777777"/>
        <rFont val="Arial"/>
        <family val="2"/>
      </rPr>
      <t>(62.5°)</t>
    </r>
  </si>
  <si>
    <r>
      <t>06:58 </t>
    </r>
    <r>
      <rPr>
        <sz val="15.4"/>
        <color rgb="FF454545"/>
        <rFont val="Lucida Sans Unicode"/>
        <family val="2"/>
      </rPr>
      <t>↑</t>
    </r>
    <r>
      <rPr>
        <sz val="6"/>
        <color rgb="FF454545"/>
        <rFont val="Arial"/>
        <family val="2"/>
      </rPr>
      <t> </t>
    </r>
    <r>
      <rPr>
        <sz val="6"/>
        <color rgb="FF777777"/>
        <rFont val="Arial"/>
        <family val="2"/>
      </rPr>
      <t>(75°)</t>
    </r>
  </si>
  <si>
    <r>
      <t>20:18 </t>
    </r>
    <r>
      <rPr>
        <sz val="15.4"/>
        <color rgb="FF454545"/>
        <rFont val="Lucida Sans Unicode"/>
        <family val="2"/>
      </rPr>
      <t>↑</t>
    </r>
    <r>
      <rPr>
        <sz val="6"/>
        <color rgb="FF454545"/>
        <rFont val="Arial"/>
        <family val="2"/>
      </rPr>
      <t> </t>
    </r>
    <r>
      <rPr>
        <sz val="6"/>
        <color rgb="FF777777"/>
        <rFont val="Arial"/>
        <family val="2"/>
      </rPr>
      <t>(285°)</t>
    </r>
  </si>
  <si>
    <r>
      <t>13:38 </t>
    </r>
    <r>
      <rPr>
        <sz val="6"/>
        <color rgb="FF777777"/>
        <rFont val="Arial"/>
        <family val="2"/>
      </rPr>
      <t>(62.2°)</t>
    </r>
  </si>
  <si>
    <r>
      <t>06:59 </t>
    </r>
    <r>
      <rPr>
        <sz val="15.4"/>
        <color rgb="FF454545"/>
        <rFont val="Lucida Sans Unicode"/>
        <family val="2"/>
      </rPr>
      <t>↑</t>
    </r>
    <r>
      <rPr>
        <sz val="6"/>
        <color rgb="FF454545"/>
        <rFont val="Arial"/>
        <family val="2"/>
      </rPr>
      <t> </t>
    </r>
    <r>
      <rPr>
        <sz val="6"/>
        <color rgb="FF777777"/>
        <rFont val="Arial"/>
        <family val="2"/>
      </rPr>
      <t>(76°)</t>
    </r>
  </si>
  <si>
    <r>
      <t>20:17 </t>
    </r>
    <r>
      <rPr>
        <sz val="15.4"/>
        <color rgb="FF454545"/>
        <rFont val="Lucida Sans Unicode"/>
        <family val="2"/>
      </rPr>
      <t>↑</t>
    </r>
    <r>
      <rPr>
        <sz val="6"/>
        <color rgb="FF454545"/>
        <rFont val="Arial"/>
        <family val="2"/>
      </rPr>
      <t> </t>
    </r>
    <r>
      <rPr>
        <sz val="6"/>
        <color rgb="FF777777"/>
        <rFont val="Arial"/>
        <family val="2"/>
      </rPr>
      <t>(284°)</t>
    </r>
  </si>
  <si>
    <r>
      <t>13:38 </t>
    </r>
    <r>
      <rPr>
        <sz val="6"/>
        <color rgb="FF777777"/>
        <rFont val="Arial"/>
        <family val="2"/>
      </rPr>
      <t>(61.8°)</t>
    </r>
  </si>
  <si>
    <r>
      <t>07:00 </t>
    </r>
    <r>
      <rPr>
        <sz val="15.4"/>
        <color rgb="FF454545"/>
        <rFont val="Lucida Sans Unicode"/>
        <family val="2"/>
      </rPr>
      <t>↑</t>
    </r>
    <r>
      <rPr>
        <sz val="6"/>
        <color rgb="FF454545"/>
        <rFont val="Arial"/>
        <family val="2"/>
      </rPr>
      <t> </t>
    </r>
    <r>
      <rPr>
        <sz val="6"/>
        <color rgb="FF777777"/>
        <rFont val="Arial"/>
        <family val="2"/>
      </rPr>
      <t>(76°)</t>
    </r>
  </si>
  <si>
    <r>
      <t>20:15 </t>
    </r>
    <r>
      <rPr>
        <sz val="15.4"/>
        <color rgb="FF454545"/>
        <rFont val="Lucida Sans Unicode"/>
        <family val="2"/>
      </rPr>
      <t>↑</t>
    </r>
    <r>
      <rPr>
        <sz val="6"/>
        <color rgb="FF454545"/>
        <rFont val="Arial"/>
        <family val="2"/>
      </rPr>
      <t> </t>
    </r>
    <r>
      <rPr>
        <sz val="6"/>
        <color rgb="FF777777"/>
        <rFont val="Arial"/>
        <family val="2"/>
      </rPr>
      <t>(284°)</t>
    </r>
  </si>
  <si>
    <r>
      <t>13:38 </t>
    </r>
    <r>
      <rPr>
        <sz val="6"/>
        <color rgb="FF777777"/>
        <rFont val="Arial"/>
        <family val="2"/>
      </rPr>
      <t>(61.5°)</t>
    </r>
  </si>
  <si>
    <r>
      <t>07:01 </t>
    </r>
    <r>
      <rPr>
        <sz val="15.4"/>
        <color rgb="FF454545"/>
        <rFont val="Lucida Sans Unicode"/>
        <family val="2"/>
      </rPr>
      <t>↑</t>
    </r>
    <r>
      <rPr>
        <sz val="6"/>
        <color rgb="FF454545"/>
        <rFont val="Arial"/>
        <family val="2"/>
      </rPr>
      <t> </t>
    </r>
    <r>
      <rPr>
        <sz val="6"/>
        <color rgb="FF777777"/>
        <rFont val="Arial"/>
        <family val="2"/>
      </rPr>
      <t>(76°)</t>
    </r>
  </si>
  <si>
    <r>
      <t>20:14 </t>
    </r>
    <r>
      <rPr>
        <sz val="15.4"/>
        <color rgb="FF454545"/>
        <rFont val="Lucida Sans Unicode"/>
        <family val="2"/>
      </rPr>
      <t>↑</t>
    </r>
    <r>
      <rPr>
        <sz val="6"/>
        <color rgb="FF454545"/>
        <rFont val="Arial"/>
        <family val="2"/>
      </rPr>
      <t> </t>
    </r>
    <r>
      <rPr>
        <sz val="6"/>
        <color rgb="FF777777"/>
        <rFont val="Arial"/>
        <family val="2"/>
      </rPr>
      <t>(283°)</t>
    </r>
  </si>
  <si>
    <r>
      <t>13:38 </t>
    </r>
    <r>
      <rPr>
        <sz val="6"/>
        <color rgb="FF777777"/>
        <rFont val="Arial"/>
        <family val="2"/>
      </rPr>
      <t>(61.1°)</t>
    </r>
  </si>
  <si>
    <r>
      <t>07:02 </t>
    </r>
    <r>
      <rPr>
        <sz val="15.4"/>
        <color rgb="FF454545"/>
        <rFont val="Lucida Sans Unicode"/>
        <family val="2"/>
      </rPr>
      <t>↑</t>
    </r>
    <r>
      <rPr>
        <sz val="6"/>
        <color rgb="FF454545"/>
        <rFont val="Arial"/>
        <family val="2"/>
      </rPr>
      <t> </t>
    </r>
    <r>
      <rPr>
        <sz val="6"/>
        <color rgb="FF777777"/>
        <rFont val="Arial"/>
        <family val="2"/>
      </rPr>
      <t>(77°)</t>
    </r>
  </si>
  <si>
    <r>
      <t>20:12 </t>
    </r>
    <r>
      <rPr>
        <sz val="15.4"/>
        <color rgb="FF454545"/>
        <rFont val="Lucida Sans Unicode"/>
        <family val="2"/>
      </rPr>
      <t>↑</t>
    </r>
    <r>
      <rPr>
        <sz val="6"/>
        <color rgb="FF454545"/>
        <rFont val="Arial"/>
        <family val="2"/>
      </rPr>
      <t> </t>
    </r>
    <r>
      <rPr>
        <sz val="6"/>
        <color rgb="FF777777"/>
        <rFont val="Arial"/>
        <family val="2"/>
      </rPr>
      <t>(283°)</t>
    </r>
  </si>
  <si>
    <r>
      <t>13:37 </t>
    </r>
    <r>
      <rPr>
        <sz val="6"/>
        <color rgb="FF777777"/>
        <rFont val="Arial"/>
        <family val="2"/>
      </rPr>
      <t>(60.8°)</t>
    </r>
  </si>
  <si>
    <r>
      <t>07:03 </t>
    </r>
    <r>
      <rPr>
        <sz val="15.4"/>
        <color rgb="FF454545"/>
        <rFont val="Lucida Sans Unicode"/>
        <family val="2"/>
      </rPr>
      <t>↑</t>
    </r>
    <r>
      <rPr>
        <sz val="6"/>
        <color rgb="FF454545"/>
        <rFont val="Arial"/>
        <family val="2"/>
      </rPr>
      <t> </t>
    </r>
    <r>
      <rPr>
        <sz val="6"/>
        <color rgb="FF777777"/>
        <rFont val="Arial"/>
        <family val="2"/>
      </rPr>
      <t>(77°)</t>
    </r>
  </si>
  <si>
    <r>
      <t>20:11 </t>
    </r>
    <r>
      <rPr>
        <sz val="15.4"/>
        <color rgb="FF454545"/>
        <rFont val="Lucida Sans Unicode"/>
        <family val="2"/>
      </rPr>
      <t>↑</t>
    </r>
    <r>
      <rPr>
        <sz val="6"/>
        <color rgb="FF454545"/>
        <rFont val="Arial"/>
        <family val="2"/>
      </rPr>
      <t> </t>
    </r>
    <r>
      <rPr>
        <sz val="6"/>
        <color rgb="FF777777"/>
        <rFont val="Arial"/>
        <family val="2"/>
      </rPr>
      <t>(282°)</t>
    </r>
  </si>
  <si>
    <r>
      <t>13:37 </t>
    </r>
    <r>
      <rPr>
        <sz val="6"/>
        <color rgb="FF777777"/>
        <rFont val="Arial"/>
        <family val="2"/>
      </rPr>
      <t>(60.4°)</t>
    </r>
  </si>
  <si>
    <r>
      <t>07:03 </t>
    </r>
    <r>
      <rPr>
        <sz val="15.4"/>
        <color rgb="FF454545"/>
        <rFont val="Lucida Sans Unicode"/>
        <family val="2"/>
      </rPr>
      <t>↑</t>
    </r>
    <r>
      <rPr>
        <sz val="6"/>
        <color rgb="FF454545"/>
        <rFont val="Arial"/>
        <family val="2"/>
      </rPr>
      <t> </t>
    </r>
    <r>
      <rPr>
        <sz val="6"/>
        <color rgb="FF777777"/>
        <rFont val="Arial"/>
        <family val="2"/>
      </rPr>
      <t>(78°)</t>
    </r>
  </si>
  <si>
    <r>
      <t>20:09 </t>
    </r>
    <r>
      <rPr>
        <sz val="15.4"/>
        <color rgb="FF454545"/>
        <rFont val="Lucida Sans Unicode"/>
        <family val="2"/>
      </rPr>
      <t>↑</t>
    </r>
    <r>
      <rPr>
        <sz val="6"/>
        <color rgb="FF454545"/>
        <rFont val="Arial"/>
        <family val="2"/>
      </rPr>
      <t> </t>
    </r>
    <r>
      <rPr>
        <sz val="6"/>
        <color rgb="FF777777"/>
        <rFont val="Arial"/>
        <family val="2"/>
      </rPr>
      <t>(282°)</t>
    </r>
  </si>
  <si>
    <r>
      <t>07:04 </t>
    </r>
    <r>
      <rPr>
        <sz val="15.4"/>
        <color rgb="FF454545"/>
        <rFont val="Lucida Sans Unicode"/>
        <family val="2"/>
      </rPr>
      <t>↑</t>
    </r>
    <r>
      <rPr>
        <sz val="6"/>
        <color rgb="FF454545"/>
        <rFont val="Arial"/>
        <family val="2"/>
      </rPr>
      <t> </t>
    </r>
    <r>
      <rPr>
        <sz val="6"/>
        <color rgb="FF777777"/>
        <rFont val="Arial"/>
        <family val="2"/>
      </rPr>
      <t>(78°)</t>
    </r>
  </si>
  <si>
    <r>
      <t>20:08 </t>
    </r>
    <r>
      <rPr>
        <sz val="15.4"/>
        <color rgb="FF454545"/>
        <rFont val="Lucida Sans Unicode"/>
        <family val="2"/>
      </rPr>
      <t>↑</t>
    </r>
    <r>
      <rPr>
        <sz val="6"/>
        <color rgb="FF454545"/>
        <rFont val="Arial"/>
        <family val="2"/>
      </rPr>
      <t> </t>
    </r>
    <r>
      <rPr>
        <sz val="6"/>
        <color rgb="FF777777"/>
        <rFont val="Arial"/>
        <family val="2"/>
      </rPr>
      <t>(281°)</t>
    </r>
  </si>
  <si>
    <r>
      <t>13:36 </t>
    </r>
    <r>
      <rPr>
        <sz val="6"/>
        <color rgb="FF777777"/>
        <rFont val="Arial"/>
        <family val="2"/>
      </rPr>
      <t>(59.7°)</t>
    </r>
  </si>
  <si>
    <t>date</t>
  </si>
  <si>
    <t>weekday</t>
  </si>
  <si>
    <t>Start2</t>
  </si>
  <si>
    <t>End3</t>
  </si>
  <si>
    <t>Start4</t>
  </si>
  <si>
    <t>End5</t>
  </si>
  <si>
    <t>Astronomical twilight</t>
  </si>
  <si>
    <t>Nautical twilight</t>
  </si>
  <si>
    <t>Civil Twilight</t>
  </si>
  <si>
    <t>Paragens</t>
  </si>
  <si>
    <t>https://www.timeanddate.com/sun/portugal/lisbon?month=8&amp;year=2021</t>
  </si>
  <si>
    <t>364
GRIJÓ
Albergue S. Salvador de Grijó
Confraria de Santiago
14 lugares
R. Cardoso Pinto, 274 (Padrão Velho) 
Tel: 968 702 769
369 Perosinho
&lt;TBD&gt;</t>
  </si>
  <si>
    <t>Perosinho</t>
  </si>
  <si>
    <t>Baiona</t>
  </si>
  <si>
    <t>https://www.google.com/maps/d/u/1/viewer?mid=1GaondIIiXOTG6NdyF2oKBChV2VxBb0ug&amp;ll=40.82773698674817%2C-8.743224499999993&amp;z=7</t>
  </si>
  <si>
    <t>1 Milhão de Passos</t>
  </si>
  <si>
    <t>148.475</t>
  </si>
  <si>
    <t>148.438</t>
  </si>
  <si>
    <t>148.400</t>
  </si>
  <si>
    <t>148.362</t>
  </si>
  <si>
    <t>148.325</t>
  </si>
  <si>
    <t>148.288</t>
  </si>
  <si>
    <t>−2:05</t>
  </si>
  <si>
    <t>148.250</t>
  </si>
  <si>
    <t>148.214</t>
  </si>
  <si>
    <t>148.177</t>
  </si>
  <si>
    <t>148.141</t>
  </si>
  <si>
    <t>−1:58</t>
  </si>
  <si>
    <t>148.105</t>
  </si>
  <si>
    <t>148.069</t>
  </si>
  <si>
    <t>−1:55</t>
  </si>
  <si>
    <t>148.034</t>
  </si>
  <si>
    <t>−1:53</t>
  </si>
  <si>
    <t>148.000</t>
  </si>
  <si>
    <t>−1:51</t>
  </si>
  <si>
    <t>147.966</t>
  </si>
  <si>
    <t>−1:49</t>
  </si>
  <si>
    <t>147.932</t>
  </si>
  <si>
    <t>−1:47</t>
  </si>
  <si>
    <t>147.900</t>
  </si>
  <si>
    <t>−1:45</t>
  </si>
  <si>
    <t>147.868</t>
  </si>
  <si>
    <t>−1:43</t>
  </si>
  <si>
    <t>147.837</t>
  </si>
  <si>
    <t>−1:40</t>
  </si>
  <si>
    <t>147.806</t>
  </si>
  <si>
    <t>−1:38</t>
  </si>
  <si>
    <t>147.776</t>
  </si>
  <si>
    <t>−1:36</t>
  </si>
  <si>
    <t>147.747</t>
  </si>
  <si>
    <t>−1:33</t>
  </si>
  <si>
    <t>147.719</t>
  </si>
  <si>
    <t>−1:31</t>
  </si>
  <si>
    <t>147.691</t>
  </si>
  <si>
    <t>−1:28</t>
  </si>
  <si>
    <t>147.664</t>
  </si>
  <si>
    <t>−1:26</t>
  </si>
  <si>
    <t>147.638</t>
  </si>
  <si>
    <t>−1:23</t>
  </si>
  <si>
    <t>147.612</t>
  </si>
  <si>
    <t>−1:20</t>
  </si>
  <si>
    <t>147.587</t>
  </si>
  <si>
    <t>−1:17</t>
  </si>
  <si>
    <t>147.563</t>
  </si>
  <si>
    <t>−1:14</t>
  </si>
  <si>
    <t>147.539</t>
  </si>
  <si>
    <r>
      <t>17:36 </t>
    </r>
    <r>
      <rPr>
        <sz val="15.4"/>
        <color theme="1"/>
        <rFont val="Lucida Sans Unicode"/>
        <family val="2"/>
      </rPr>
      <t>↑</t>
    </r>
    <r>
      <rPr>
        <sz val="11"/>
        <color theme="1"/>
        <rFont val="Calibri"/>
        <family val="2"/>
        <scheme val="minor"/>
      </rPr>
      <t> </t>
    </r>
    <r>
      <rPr>
        <sz val="11"/>
        <color rgb="FF777777"/>
        <rFont val="Calibri"/>
        <family val="2"/>
        <scheme val="minor"/>
      </rPr>
      <t>(252°)</t>
    </r>
  </si>
  <si>
    <r>
      <t>17:35 </t>
    </r>
    <r>
      <rPr>
        <sz val="15.4"/>
        <color theme="1"/>
        <rFont val="Lucida Sans Unicode"/>
        <family val="2"/>
      </rPr>
      <t>↑</t>
    </r>
    <r>
      <rPr>
        <sz val="11"/>
        <color theme="1"/>
        <rFont val="Calibri"/>
        <family val="2"/>
        <scheme val="minor"/>
      </rPr>
      <t> </t>
    </r>
    <r>
      <rPr>
        <sz val="11"/>
        <color rgb="FF777777"/>
        <rFont val="Calibri"/>
        <family val="2"/>
        <scheme val="minor"/>
      </rPr>
      <t>(251°)</t>
    </r>
  </si>
  <si>
    <r>
      <t>17:34 </t>
    </r>
    <r>
      <rPr>
        <sz val="15.4"/>
        <color theme="1"/>
        <rFont val="Lucida Sans Unicode"/>
        <family val="2"/>
      </rPr>
      <t>↑</t>
    </r>
    <r>
      <rPr>
        <sz val="11"/>
        <color theme="1"/>
        <rFont val="Calibri"/>
        <family val="2"/>
        <scheme val="minor"/>
      </rPr>
      <t> </t>
    </r>
    <r>
      <rPr>
        <sz val="11"/>
        <color rgb="FF777777"/>
        <rFont val="Calibri"/>
        <family val="2"/>
        <scheme val="minor"/>
      </rPr>
      <t>(251°)</t>
    </r>
  </si>
  <si>
    <r>
      <t>17:32 </t>
    </r>
    <r>
      <rPr>
        <sz val="15.4"/>
        <color theme="1"/>
        <rFont val="Lucida Sans Unicode"/>
        <family val="2"/>
      </rPr>
      <t>↑</t>
    </r>
    <r>
      <rPr>
        <sz val="11"/>
        <color theme="1"/>
        <rFont val="Calibri"/>
        <family val="2"/>
        <scheme val="minor"/>
      </rPr>
      <t> </t>
    </r>
    <r>
      <rPr>
        <sz val="11"/>
        <color rgb="FF777777"/>
        <rFont val="Calibri"/>
        <family val="2"/>
        <scheme val="minor"/>
      </rPr>
      <t>(251°)</t>
    </r>
  </si>
  <si>
    <r>
      <t>17:31 </t>
    </r>
    <r>
      <rPr>
        <sz val="15.4"/>
        <color theme="1"/>
        <rFont val="Lucida Sans Unicode"/>
        <family val="2"/>
      </rPr>
      <t>↑</t>
    </r>
    <r>
      <rPr>
        <sz val="11"/>
        <color theme="1"/>
        <rFont val="Calibri"/>
        <family val="2"/>
        <scheme val="minor"/>
      </rPr>
      <t> </t>
    </r>
    <r>
      <rPr>
        <sz val="11"/>
        <color rgb="FF777777"/>
        <rFont val="Calibri"/>
        <family val="2"/>
        <scheme val="minor"/>
      </rPr>
      <t>(250°)</t>
    </r>
  </si>
  <si>
    <r>
      <t>17:30 </t>
    </r>
    <r>
      <rPr>
        <sz val="15.4"/>
        <color theme="1"/>
        <rFont val="Lucida Sans Unicode"/>
        <family val="2"/>
      </rPr>
      <t>↑</t>
    </r>
    <r>
      <rPr>
        <sz val="11"/>
        <color theme="1"/>
        <rFont val="Calibri"/>
        <family val="2"/>
        <scheme val="minor"/>
      </rPr>
      <t> </t>
    </r>
    <r>
      <rPr>
        <sz val="11"/>
        <color rgb="FF777777"/>
        <rFont val="Calibri"/>
        <family val="2"/>
        <scheme val="minor"/>
      </rPr>
      <t>(250°)</t>
    </r>
  </si>
  <si>
    <r>
      <t>17:29 </t>
    </r>
    <r>
      <rPr>
        <sz val="15.4"/>
        <color theme="1"/>
        <rFont val="Lucida Sans Unicode"/>
        <family val="2"/>
      </rPr>
      <t>↑</t>
    </r>
    <r>
      <rPr>
        <sz val="11"/>
        <color theme="1"/>
        <rFont val="Calibri"/>
        <family val="2"/>
        <scheme val="minor"/>
      </rPr>
      <t> </t>
    </r>
    <r>
      <rPr>
        <sz val="11"/>
        <color rgb="FF777777"/>
        <rFont val="Calibri"/>
        <family val="2"/>
        <scheme val="minor"/>
      </rPr>
      <t>(249°)</t>
    </r>
  </si>
  <si>
    <r>
      <t>17:28 </t>
    </r>
    <r>
      <rPr>
        <sz val="15.4"/>
        <color theme="1"/>
        <rFont val="Lucida Sans Unicode"/>
        <family val="2"/>
      </rPr>
      <t>↑</t>
    </r>
    <r>
      <rPr>
        <sz val="11"/>
        <color theme="1"/>
        <rFont val="Calibri"/>
        <family val="2"/>
        <scheme val="minor"/>
      </rPr>
      <t> </t>
    </r>
    <r>
      <rPr>
        <sz val="11"/>
        <color rgb="FF777777"/>
        <rFont val="Calibri"/>
        <family val="2"/>
        <scheme val="minor"/>
      </rPr>
      <t>(249°)</t>
    </r>
  </si>
  <si>
    <r>
      <t>17:27 </t>
    </r>
    <r>
      <rPr>
        <sz val="15.4"/>
        <color theme="1"/>
        <rFont val="Lucida Sans Unicode"/>
        <family val="2"/>
      </rPr>
      <t>↑</t>
    </r>
    <r>
      <rPr>
        <sz val="11"/>
        <color theme="1"/>
        <rFont val="Calibri"/>
        <family val="2"/>
        <scheme val="minor"/>
      </rPr>
      <t> </t>
    </r>
    <r>
      <rPr>
        <sz val="11"/>
        <color rgb="FF777777"/>
        <rFont val="Calibri"/>
        <family val="2"/>
        <scheme val="minor"/>
      </rPr>
      <t>(248°)</t>
    </r>
  </si>
  <si>
    <r>
      <t>17:26 </t>
    </r>
    <r>
      <rPr>
        <sz val="15.4"/>
        <color theme="1"/>
        <rFont val="Lucida Sans Unicode"/>
        <family val="2"/>
      </rPr>
      <t>↑</t>
    </r>
    <r>
      <rPr>
        <sz val="11"/>
        <color theme="1"/>
        <rFont val="Calibri"/>
        <family val="2"/>
        <scheme val="minor"/>
      </rPr>
      <t> </t>
    </r>
    <r>
      <rPr>
        <sz val="11"/>
        <color rgb="FF777777"/>
        <rFont val="Calibri"/>
        <family val="2"/>
        <scheme val="minor"/>
      </rPr>
      <t>(248°)</t>
    </r>
  </si>
  <si>
    <r>
      <t>17:25 </t>
    </r>
    <r>
      <rPr>
        <sz val="15.4"/>
        <color theme="1"/>
        <rFont val="Lucida Sans Unicode"/>
        <family val="2"/>
      </rPr>
      <t>↑</t>
    </r>
    <r>
      <rPr>
        <sz val="11"/>
        <color theme="1"/>
        <rFont val="Calibri"/>
        <family val="2"/>
        <scheme val="minor"/>
      </rPr>
      <t> </t>
    </r>
    <r>
      <rPr>
        <sz val="11"/>
        <color rgb="FF777777"/>
        <rFont val="Calibri"/>
        <family val="2"/>
        <scheme val="minor"/>
      </rPr>
      <t>(248°)</t>
    </r>
  </si>
  <si>
    <r>
      <t>17:24 </t>
    </r>
    <r>
      <rPr>
        <sz val="15.4"/>
        <color theme="1"/>
        <rFont val="Lucida Sans Unicode"/>
        <family val="2"/>
      </rPr>
      <t>↑</t>
    </r>
    <r>
      <rPr>
        <sz val="11"/>
        <color theme="1"/>
        <rFont val="Calibri"/>
        <family val="2"/>
        <scheme val="minor"/>
      </rPr>
      <t> </t>
    </r>
    <r>
      <rPr>
        <sz val="11"/>
        <color rgb="FF777777"/>
        <rFont val="Calibri"/>
        <family val="2"/>
        <scheme val="minor"/>
      </rPr>
      <t>(247°)</t>
    </r>
  </si>
  <si>
    <r>
      <t>17:23 </t>
    </r>
    <r>
      <rPr>
        <sz val="15.4"/>
        <color theme="1"/>
        <rFont val="Lucida Sans Unicode"/>
        <family val="2"/>
      </rPr>
      <t>↑</t>
    </r>
    <r>
      <rPr>
        <sz val="11"/>
        <color theme="1"/>
        <rFont val="Calibri"/>
        <family val="2"/>
        <scheme val="minor"/>
      </rPr>
      <t> </t>
    </r>
    <r>
      <rPr>
        <sz val="11"/>
        <color rgb="FF777777"/>
        <rFont val="Calibri"/>
        <family val="2"/>
        <scheme val="minor"/>
      </rPr>
      <t>(247°)</t>
    </r>
  </si>
  <si>
    <r>
      <t>17:22 </t>
    </r>
    <r>
      <rPr>
        <sz val="15.4"/>
        <color theme="1"/>
        <rFont val="Lucida Sans Unicode"/>
        <family val="2"/>
      </rPr>
      <t>↑</t>
    </r>
    <r>
      <rPr>
        <sz val="11"/>
        <color theme="1"/>
        <rFont val="Calibri"/>
        <family val="2"/>
        <scheme val="minor"/>
      </rPr>
      <t> </t>
    </r>
    <r>
      <rPr>
        <sz val="11"/>
        <color rgb="FF777777"/>
        <rFont val="Calibri"/>
        <family val="2"/>
        <scheme val="minor"/>
      </rPr>
      <t>(246°)</t>
    </r>
  </si>
  <si>
    <r>
      <t>17:21 </t>
    </r>
    <r>
      <rPr>
        <sz val="15.4"/>
        <color theme="1"/>
        <rFont val="Lucida Sans Unicode"/>
        <family val="2"/>
      </rPr>
      <t>↑</t>
    </r>
    <r>
      <rPr>
        <sz val="11"/>
        <color theme="1"/>
        <rFont val="Calibri"/>
        <family val="2"/>
        <scheme val="minor"/>
      </rPr>
      <t> </t>
    </r>
    <r>
      <rPr>
        <sz val="11"/>
        <color rgb="FF777777"/>
        <rFont val="Calibri"/>
        <family val="2"/>
        <scheme val="minor"/>
      </rPr>
      <t>(246°)</t>
    </r>
  </si>
  <si>
    <r>
      <t>17:20 </t>
    </r>
    <r>
      <rPr>
        <sz val="15.4"/>
        <color theme="1"/>
        <rFont val="Lucida Sans Unicode"/>
        <family val="2"/>
      </rPr>
      <t>↑</t>
    </r>
    <r>
      <rPr>
        <sz val="11"/>
        <color theme="1"/>
        <rFont val="Calibri"/>
        <family val="2"/>
        <scheme val="minor"/>
      </rPr>
      <t> </t>
    </r>
    <r>
      <rPr>
        <sz val="11"/>
        <color rgb="FF777777"/>
        <rFont val="Calibri"/>
        <family val="2"/>
        <scheme val="minor"/>
      </rPr>
      <t>(246°)</t>
    </r>
  </si>
  <si>
    <r>
      <t>17:20 </t>
    </r>
    <r>
      <rPr>
        <sz val="15.4"/>
        <color theme="1"/>
        <rFont val="Lucida Sans Unicode"/>
        <family val="2"/>
      </rPr>
      <t>↑</t>
    </r>
    <r>
      <rPr>
        <sz val="11"/>
        <color theme="1"/>
        <rFont val="Calibri"/>
        <family val="2"/>
        <scheme val="minor"/>
      </rPr>
      <t> </t>
    </r>
    <r>
      <rPr>
        <sz val="11"/>
        <color rgb="FF777777"/>
        <rFont val="Calibri"/>
        <family val="2"/>
        <scheme val="minor"/>
      </rPr>
      <t>(245°)</t>
    </r>
  </si>
  <si>
    <r>
      <t>17:19 </t>
    </r>
    <r>
      <rPr>
        <sz val="15.4"/>
        <color theme="1"/>
        <rFont val="Lucida Sans Unicode"/>
        <family val="2"/>
      </rPr>
      <t>↑</t>
    </r>
    <r>
      <rPr>
        <sz val="11"/>
        <color theme="1"/>
        <rFont val="Calibri"/>
        <family val="2"/>
        <scheme val="minor"/>
      </rPr>
      <t> </t>
    </r>
    <r>
      <rPr>
        <sz val="11"/>
        <color rgb="FF777777"/>
        <rFont val="Calibri"/>
        <family val="2"/>
        <scheme val="minor"/>
      </rPr>
      <t>(245°)</t>
    </r>
  </si>
  <si>
    <r>
      <t>17:18 </t>
    </r>
    <r>
      <rPr>
        <sz val="15.4"/>
        <color theme="1"/>
        <rFont val="Lucida Sans Unicode"/>
        <family val="2"/>
      </rPr>
      <t>↑</t>
    </r>
    <r>
      <rPr>
        <sz val="11"/>
        <color theme="1"/>
        <rFont val="Calibri"/>
        <family val="2"/>
        <scheme val="minor"/>
      </rPr>
      <t> </t>
    </r>
    <r>
      <rPr>
        <sz val="11"/>
        <color rgb="FF777777"/>
        <rFont val="Calibri"/>
        <family val="2"/>
        <scheme val="minor"/>
      </rPr>
      <t>(244°)</t>
    </r>
  </si>
  <si>
    <r>
      <t>17:17 </t>
    </r>
    <r>
      <rPr>
        <sz val="15.4"/>
        <color theme="1"/>
        <rFont val="Lucida Sans Unicode"/>
        <family val="2"/>
      </rPr>
      <t>↑</t>
    </r>
    <r>
      <rPr>
        <sz val="11"/>
        <color theme="1"/>
        <rFont val="Calibri"/>
        <family val="2"/>
        <scheme val="minor"/>
      </rPr>
      <t> </t>
    </r>
    <r>
      <rPr>
        <sz val="11"/>
        <color rgb="FF777777"/>
        <rFont val="Calibri"/>
        <family val="2"/>
        <scheme val="minor"/>
      </rPr>
      <t>(244°)</t>
    </r>
  </si>
  <si>
    <r>
      <t>17:16 </t>
    </r>
    <r>
      <rPr>
        <sz val="15.4"/>
        <color theme="1"/>
        <rFont val="Lucida Sans Unicode"/>
        <family val="2"/>
      </rPr>
      <t>↑</t>
    </r>
    <r>
      <rPr>
        <sz val="11"/>
        <color theme="1"/>
        <rFont val="Calibri"/>
        <family val="2"/>
        <scheme val="minor"/>
      </rPr>
      <t> </t>
    </r>
    <r>
      <rPr>
        <sz val="11"/>
        <color rgb="FF777777"/>
        <rFont val="Calibri"/>
        <family val="2"/>
        <scheme val="minor"/>
      </rPr>
      <t>(243°)</t>
    </r>
  </si>
  <si>
    <r>
      <t>17:15 </t>
    </r>
    <r>
      <rPr>
        <sz val="15.4"/>
        <color theme="1"/>
        <rFont val="Lucida Sans Unicode"/>
        <family val="2"/>
      </rPr>
      <t>↑</t>
    </r>
    <r>
      <rPr>
        <sz val="11"/>
        <color theme="1"/>
        <rFont val="Calibri"/>
        <family val="2"/>
        <scheme val="minor"/>
      </rPr>
      <t> </t>
    </r>
    <r>
      <rPr>
        <sz val="11"/>
        <color rgb="FF777777"/>
        <rFont val="Calibri"/>
        <family val="2"/>
        <scheme val="minor"/>
      </rPr>
      <t>(243°)</t>
    </r>
  </si>
  <si>
    <r>
      <t>17:15 </t>
    </r>
    <r>
      <rPr>
        <sz val="15.4"/>
        <color theme="1"/>
        <rFont val="Lucida Sans Unicode"/>
        <family val="2"/>
      </rPr>
      <t>↑</t>
    </r>
    <r>
      <rPr>
        <sz val="11"/>
        <color theme="1"/>
        <rFont val="Calibri"/>
        <family val="2"/>
        <scheme val="minor"/>
      </rPr>
      <t> </t>
    </r>
    <r>
      <rPr>
        <sz val="11"/>
        <color rgb="FF777777"/>
        <rFont val="Calibri"/>
        <family val="2"/>
        <scheme val="minor"/>
      </rPr>
      <t>(242°)</t>
    </r>
  </si>
  <si>
    <r>
      <t>12:20 </t>
    </r>
    <r>
      <rPr>
        <sz val="11"/>
        <color rgb="FF777777"/>
        <rFont val="Calibri"/>
        <family val="2"/>
        <scheme val="minor"/>
      </rPr>
      <t>(36.7°)</t>
    </r>
  </si>
  <si>
    <r>
      <t>12:20 </t>
    </r>
    <r>
      <rPr>
        <sz val="11"/>
        <color rgb="FF777777"/>
        <rFont val="Calibri"/>
        <family val="2"/>
        <scheme val="minor"/>
      </rPr>
      <t>(36.4°)</t>
    </r>
  </si>
  <si>
    <r>
      <t>12:20 </t>
    </r>
    <r>
      <rPr>
        <sz val="11"/>
        <color rgb="FF777777"/>
        <rFont val="Calibri"/>
        <family val="2"/>
        <scheme val="minor"/>
      </rPr>
      <t>(36.1°)</t>
    </r>
  </si>
  <si>
    <r>
      <t>12:20 </t>
    </r>
    <r>
      <rPr>
        <sz val="11"/>
        <color rgb="FF777777"/>
        <rFont val="Calibri"/>
        <family val="2"/>
        <scheme val="minor"/>
      </rPr>
      <t>(35.8°)</t>
    </r>
  </si>
  <si>
    <r>
      <t>12:20 </t>
    </r>
    <r>
      <rPr>
        <sz val="11"/>
        <color rgb="FF777777"/>
        <rFont val="Calibri"/>
        <family val="2"/>
        <scheme val="minor"/>
      </rPr>
      <t>(35.5°)</t>
    </r>
  </si>
  <si>
    <r>
      <t>12:20 </t>
    </r>
    <r>
      <rPr>
        <sz val="11"/>
        <color rgb="FF777777"/>
        <rFont val="Calibri"/>
        <family val="2"/>
        <scheme val="minor"/>
      </rPr>
      <t>(35.2°)</t>
    </r>
  </si>
  <si>
    <r>
      <t>12:20 </t>
    </r>
    <r>
      <rPr>
        <sz val="11"/>
        <color rgb="FF777777"/>
        <rFont val="Calibri"/>
        <family val="2"/>
        <scheme val="minor"/>
      </rPr>
      <t>(34.9°)</t>
    </r>
  </si>
  <si>
    <r>
      <t>12:20 </t>
    </r>
    <r>
      <rPr>
        <sz val="11"/>
        <color rgb="FF777777"/>
        <rFont val="Calibri"/>
        <family val="2"/>
        <scheme val="minor"/>
      </rPr>
      <t>(34.6°)</t>
    </r>
  </si>
  <si>
    <r>
      <t>12:20 </t>
    </r>
    <r>
      <rPr>
        <sz val="11"/>
        <color rgb="FF777777"/>
        <rFont val="Calibri"/>
        <family val="2"/>
        <scheme val="minor"/>
      </rPr>
      <t>(34.3°)</t>
    </r>
  </si>
  <si>
    <r>
      <t>12:20 </t>
    </r>
    <r>
      <rPr>
        <sz val="11"/>
        <color rgb="FF777777"/>
        <rFont val="Calibri"/>
        <family val="2"/>
        <scheme val="minor"/>
      </rPr>
      <t>(34.0°)</t>
    </r>
  </si>
  <si>
    <r>
      <t>12:20 </t>
    </r>
    <r>
      <rPr>
        <sz val="11"/>
        <color rgb="FF777777"/>
        <rFont val="Calibri"/>
        <family val="2"/>
        <scheme val="minor"/>
      </rPr>
      <t>(33.7°)</t>
    </r>
  </si>
  <si>
    <r>
      <t>12:20 </t>
    </r>
    <r>
      <rPr>
        <sz val="11"/>
        <color rgb="FF777777"/>
        <rFont val="Calibri"/>
        <family val="2"/>
        <scheme val="minor"/>
      </rPr>
      <t>(33.5°)</t>
    </r>
  </si>
  <si>
    <r>
      <t>12:20 </t>
    </r>
    <r>
      <rPr>
        <sz val="11"/>
        <color rgb="FF777777"/>
        <rFont val="Calibri"/>
        <family val="2"/>
        <scheme val="minor"/>
      </rPr>
      <t>(33.2°)</t>
    </r>
  </si>
  <si>
    <r>
      <t>12:21 </t>
    </r>
    <r>
      <rPr>
        <sz val="11"/>
        <color rgb="FF777777"/>
        <rFont val="Calibri"/>
        <family val="2"/>
        <scheme val="minor"/>
      </rPr>
      <t>(32.9°)</t>
    </r>
  </si>
  <si>
    <r>
      <t>12:21 </t>
    </r>
    <r>
      <rPr>
        <sz val="11"/>
        <color rgb="FF777777"/>
        <rFont val="Calibri"/>
        <family val="2"/>
        <scheme val="minor"/>
      </rPr>
      <t>(32.7°)</t>
    </r>
  </si>
  <si>
    <r>
      <t>12:21 </t>
    </r>
    <r>
      <rPr>
        <sz val="11"/>
        <color rgb="FF777777"/>
        <rFont val="Calibri"/>
        <family val="2"/>
        <scheme val="minor"/>
      </rPr>
      <t>(32.4°)</t>
    </r>
  </si>
  <si>
    <r>
      <t>12:21 </t>
    </r>
    <r>
      <rPr>
        <sz val="11"/>
        <color rgb="FF777777"/>
        <rFont val="Calibri"/>
        <family val="2"/>
        <scheme val="minor"/>
      </rPr>
      <t>(32.2°)</t>
    </r>
  </si>
  <si>
    <r>
      <t>12:21 </t>
    </r>
    <r>
      <rPr>
        <sz val="11"/>
        <color rgb="FF777777"/>
        <rFont val="Calibri"/>
        <family val="2"/>
        <scheme val="minor"/>
      </rPr>
      <t>(31.9°)</t>
    </r>
  </si>
  <si>
    <r>
      <t>12:21 </t>
    </r>
    <r>
      <rPr>
        <sz val="11"/>
        <color rgb="FF777777"/>
        <rFont val="Calibri"/>
        <family val="2"/>
        <scheme val="minor"/>
      </rPr>
      <t>(31.7°)</t>
    </r>
  </si>
  <si>
    <r>
      <t>12:22 </t>
    </r>
    <r>
      <rPr>
        <sz val="11"/>
        <color rgb="FF777777"/>
        <rFont val="Calibri"/>
        <family val="2"/>
        <scheme val="minor"/>
      </rPr>
      <t>(31.5°)</t>
    </r>
  </si>
  <si>
    <r>
      <t>12:22 </t>
    </r>
    <r>
      <rPr>
        <sz val="11"/>
        <color rgb="FF777777"/>
        <rFont val="Calibri"/>
        <family val="2"/>
        <scheme val="minor"/>
      </rPr>
      <t>(31.3°)</t>
    </r>
  </si>
  <si>
    <r>
      <t>12:22 </t>
    </r>
    <r>
      <rPr>
        <sz val="11"/>
        <color rgb="FF777777"/>
        <rFont val="Calibri"/>
        <family val="2"/>
        <scheme val="minor"/>
      </rPr>
      <t>(31.1°)</t>
    </r>
  </si>
  <si>
    <r>
      <t>12:23 </t>
    </r>
    <r>
      <rPr>
        <sz val="11"/>
        <color rgb="FF777777"/>
        <rFont val="Calibri"/>
        <family val="2"/>
        <scheme val="minor"/>
      </rPr>
      <t>(30.8°)</t>
    </r>
  </si>
  <si>
    <r>
      <t>12:23 </t>
    </r>
    <r>
      <rPr>
        <sz val="11"/>
        <color rgb="FF777777"/>
        <rFont val="Calibri"/>
        <family val="2"/>
        <scheme val="minor"/>
      </rPr>
      <t>(30.6°)</t>
    </r>
  </si>
  <si>
    <r>
      <t>12:23 </t>
    </r>
    <r>
      <rPr>
        <sz val="11"/>
        <color rgb="FF777777"/>
        <rFont val="Calibri"/>
        <family val="2"/>
        <scheme val="minor"/>
      </rPr>
      <t>(30.4°)</t>
    </r>
  </si>
  <si>
    <r>
      <t>12:23 </t>
    </r>
    <r>
      <rPr>
        <sz val="11"/>
        <color rgb="FF777777"/>
        <rFont val="Calibri"/>
        <family val="2"/>
        <scheme val="minor"/>
      </rPr>
      <t>(30.3°)</t>
    </r>
  </si>
  <si>
    <r>
      <t>12:24 </t>
    </r>
    <r>
      <rPr>
        <sz val="11"/>
        <color rgb="FF777777"/>
        <rFont val="Calibri"/>
        <family val="2"/>
        <scheme val="minor"/>
      </rPr>
      <t>(30.1°)</t>
    </r>
  </si>
  <si>
    <r>
      <t>12:24 </t>
    </r>
    <r>
      <rPr>
        <sz val="11"/>
        <color rgb="FF777777"/>
        <rFont val="Calibri"/>
        <family val="2"/>
        <scheme val="minor"/>
      </rPr>
      <t>(29.9°)</t>
    </r>
  </si>
  <si>
    <r>
      <t>12:24 </t>
    </r>
    <r>
      <rPr>
        <sz val="11"/>
        <color rgb="FF777777"/>
        <rFont val="Calibri"/>
        <family val="2"/>
        <scheme val="minor"/>
      </rPr>
      <t>(29.7°)</t>
    </r>
  </si>
  <si>
    <r>
      <t>12:25 </t>
    </r>
    <r>
      <rPr>
        <sz val="11"/>
        <color rgb="FF777777"/>
        <rFont val="Calibri"/>
        <family val="2"/>
        <scheme val="minor"/>
      </rPr>
      <t>(29.6°)</t>
    </r>
  </si>
  <si>
    <r>
      <t>07:03 </t>
    </r>
    <r>
      <rPr>
        <sz val="15.4"/>
        <color theme="1"/>
        <rFont val="Lucida Sans Unicode"/>
        <family val="2"/>
      </rPr>
      <t>↑</t>
    </r>
    <r>
      <rPr>
        <sz val="11"/>
        <color theme="1"/>
        <rFont val="Calibri"/>
        <family val="2"/>
        <scheme val="minor"/>
      </rPr>
      <t> </t>
    </r>
    <r>
      <rPr>
        <sz val="11"/>
        <color rgb="FF777777"/>
        <rFont val="Calibri"/>
        <family val="2"/>
        <scheme val="minor"/>
      </rPr>
      <t>(108°)</t>
    </r>
  </si>
  <si>
    <r>
      <t>07:04 </t>
    </r>
    <r>
      <rPr>
        <sz val="15.4"/>
        <color theme="1"/>
        <rFont val="Lucida Sans Unicode"/>
        <family val="2"/>
      </rPr>
      <t>↑</t>
    </r>
    <r>
      <rPr>
        <sz val="11"/>
        <color theme="1"/>
        <rFont val="Calibri"/>
        <family val="2"/>
        <scheme val="minor"/>
      </rPr>
      <t> </t>
    </r>
    <r>
      <rPr>
        <sz val="11"/>
        <color rgb="FF777777"/>
        <rFont val="Calibri"/>
        <family val="2"/>
        <scheme val="minor"/>
      </rPr>
      <t>(108°)</t>
    </r>
  </si>
  <si>
    <r>
      <t>07:05 </t>
    </r>
    <r>
      <rPr>
        <sz val="15.4"/>
        <color theme="1"/>
        <rFont val="Lucida Sans Unicode"/>
        <family val="2"/>
      </rPr>
      <t>↑</t>
    </r>
    <r>
      <rPr>
        <sz val="11"/>
        <color theme="1"/>
        <rFont val="Calibri"/>
        <family val="2"/>
        <scheme val="minor"/>
      </rPr>
      <t> </t>
    </r>
    <r>
      <rPr>
        <sz val="11"/>
        <color rgb="FF777777"/>
        <rFont val="Calibri"/>
        <family val="2"/>
        <scheme val="minor"/>
      </rPr>
      <t>(109°)</t>
    </r>
  </si>
  <si>
    <r>
      <t>07:06 </t>
    </r>
    <r>
      <rPr>
        <sz val="15.4"/>
        <color theme="1"/>
        <rFont val="Lucida Sans Unicode"/>
        <family val="2"/>
      </rPr>
      <t>↑</t>
    </r>
    <r>
      <rPr>
        <sz val="11"/>
        <color theme="1"/>
        <rFont val="Calibri"/>
        <family val="2"/>
        <scheme val="minor"/>
      </rPr>
      <t> </t>
    </r>
    <r>
      <rPr>
        <sz val="11"/>
        <color rgb="FF777777"/>
        <rFont val="Calibri"/>
        <family val="2"/>
        <scheme val="minor"/>
      </rPr>
      <t>(109°)</t>
    </r>
  </si>
  <si>
    <r>
      <t>07:07 </t>
    </r>
    <r>
      <rPr>
        <sz val="15.4"/>
        <color theme="1"/>
        <rFont val="Lucida Sans Unicode"/>
        <family val="2"/>
      </rPr>
      <t>↑</t>
    </r>
    <r>
      <rPr>
        <sz val="11"/>
        <color theme="1"/>
        <rFont val="Calibri"/>
        <family val="2"/>
        <scheme val="minor"/>
      </rPr>
      <t> </t>
    </r>
    <r>
      <rPr>
        <sz val="11"/>
        <color rgb="FF777777"/>
        <rFont val="Calibri"/>
        <family val="2"/>
        <scheme val="minor"/>
      </rPr>
      <t>(110°)</t>
    </r>
  </si>
  <si>
    <r>
      <t>07:09 </t>
    </r>
    <r>
      <rPr>
        <sz val="15.4"/>
        <color theme="1"/>
        <rFont val="Lucida Sans Unicode"/>
        <family val="2"/>
      </rPr>
      <t>↑</t>
    </r>
    <r>
      <rPr>
        <sz val="11"/>
        <color theme="1"/>
        <rFont val="Calibri"/>
        <family val="2"/>
        <scheme val="minor"/>
      </rPr>
      <t> </t>
    </r>
    <r>
      <rPr>
        <sz val="11"/>
        <color rgb="FF777777"/>
        <rFont val="Calibri"/>
        <family val="2"/>
        <scheme val="minor"/>
      </rPr>
      <t>(110°)</t>
    </r>
  </si>
  <si>
    <r>
      <t>07:10 </t>
    </r>
    <r>
      <rPr>
        <sz val="15.4"/>
        <color theme="1"/>
        <rFont val="Lucida Sans Unicode"/>
        <family val="2"/>
      </rPr>
      <t>↑</t>
    </r>
    <r>
      <rPr>
        <sz val="11"/>
        <color theme="1"/>
        <rFont val="Calibri"/>
        <family val="2"/>
        <scheme val="minor"/>
      </rPr>
      <t> </t>
    </r>
    <r>
      <rPr>
        <sz val="11"/>
        <color rgb="FF777777"/>
        <rFont val="Calibri"/>
        <family val="2"/>
        <scheme val="minor"/>
      </rPr>
      <t>(110°)</t>
    </r>
  </si>
  <si>
    <r>
      <t>07:11 </t>
    </r>
    <r>
      <rPr>
        <sz val="15.4"/>
        <color theme="1"/>
        <rFont val="Lucida Sans Unicode"/>
        <family val="2"/>
      </rPr>
      <t>↑</t>
    </r>
    <r>
      <rPr>
        <sz val="11"/>
        <color theme="1"/>
        <rFont val="Calibri"/>
        <family val="2"/>
        <scheme val="minor"/>
      </rPr>
      <t> </t>
    </r>
    <r>
      <rPr>
        <sz val="11"/>
        <color rgb="FF777777"/>
        <rFont val="Calibri"/>
        <family val="2"/>
        <scheme val="minor"/>
      </rPr>
      <t>(111°)</t>
    </r>
  </si>
  <si>
    <r>
      <t>07:12 </t>
    </r>
    <r>
      <rPr>
        <sz val="15.4"/>
        <color theme="1"/>
        <rFont val="Lucida Sans Unicode"/>
        <family val="2"/>
      </rPr>
      <t>↑</t>
    </r>
    <r>
      <rPr>
        <sz val="11"/>
        <color theme="1"/>
        <rFont val="Calibri"/>
        <family val="2"/>
        <scheme val="minor"/>
      </rPr>
      <t> </t>
    </r>
    <r>
      <rPr>
        <sz val="11"/>
        <color rgb="FF777777"/>
        <rFont val="Calibri"/>
        <family val="2"/>
        <scheme val="minor"/>
      </rPr>
      <t>(111°)</t>
    </r>
  </si>
  <si>
    <r>
      <t>07:13 </t>
    </r>
    <r>
      <rPr>
        <sz val="15.4"/>
        <color theme="1"/>
        <rFont val="Lucida Sans Unicode"/>
        <family val="2"/>
      </rPr>
      <t>↑</t>
    </r>
    <r>
      <rPr>
        <sz val="11"/>
        <color theme="1"/>
        <rFont val="Calibri"/>
        <family val="2"/>
        <scheme val="minor"/>
      </rPr>
      <t> </t>
    </r>
    <r>
      <rPr>
        <sz val="11"/>
        <color rgb="FF777777"/>
        <rFont val="Calibri"/>
        <family val="2"/>
        <scheme val="minor"/>
      </rPr>
      <t>(112°)</t>
    </r>
  </si>
  <si>
    <r>
      <t>07:14 </t>
    </r>
    <r>
      <rPr>
        <sz val="15.4"/>
        <color theme="1"/>
        <rFont val="Lucida Sans Unicode"/>
        <family val="2"/>
      </rPr>
      <t>↑</t>
    </r>
    <r>
      <rPr>
        <sz val="11"/>
        <color theme="1"/>
        <rFont val="Calibri"/>
        <family val="2"/>
        <scheme val="minor"/>
      </rPr>
      <t> </t>
    </r>
    <r>
      <rPr>
        <sz val="11"/>
        <color rgb="FF777777"/>
        <rFont val="Calibri"/>
        <family val="2"/>
        <scheme val="minor"/>
      </rPr>
      <t>(112°)</t>
    </r>
  </si>
  <si>
    <r>
      <t>07:15 </t>
    </r>
    <r>
      <rPr>
        <sz val="15.4"/>
        <color theme="1"/>
        <rFont val="Lucida Sans Unicode"/>
        <family val="2"/>
      </rPr>
      <t>↑</t>
    </r>
    <r>
      <rPr>
        <sz val="11"/>
        <color theme="1"/>
        <rFont val="Calibri"/>
        <family val="2"/>
        <scheme val="minor"/>
      </rPr>
      <t> </t>
    </r>
    <r>
      <rPr>
        <sz val="11"/>
        <color rgb="FF777777"/>
        <rFont val="Calibri"/>
        <family val="2"/>
        <scheme val="minor"/>
      </rPr>
      <t>(112°)</t>
    </r>
  </si>
  <si>
    <r>
      <t>07:16 </t>
    </r>
    <r>
      <rPr>
        <sz val="15.4"/>
        <color theme="1"/>
        <rFont val="Lucida Sans Unicode"/>
        <family val="2"/>
      </rPr>
      <t>↑</t>
    </r>
    <r>
      <rPr>
        <sz val="11"/>
        <color theme="1"/>
        <rFont val="Calibri"/>
        <family val="2"/>
        <scheme val="minor"/>
      </rPr>
      <t> </t>
    </r>
    <r>
      <rPr>
        <sz val="11"/>
        <color rgb="FF777777"/>
        <rFont val="Calibri"/>
        <family val="2"/>
        <scheme val="minor"/>
      </rPr>
      <t>(113°)</t>
    </r>
  </si>
  <si>
    <r>
      <t>07:17 </t>
    </r>
    <r>
      <rPr>
        <sz val="15.4"/>
        <color theme="1"/>
        <rFont val="Lucida Sans Unicode"/>
        <family val="2"/>
      </rPr>
      <t>↑</t>
    </r>
    <r>
      <rPr>
        <sz val="11"/>
        <color theme="1"/>
        <rFont val="Calibri"/>
        <family val="2"/>
        <scheme val="minor"/>
      </rPr>
      <t> </t>
    </r>
    <r>
      <rPr>
        <sz val="11"/>
        <color rgb="FF777777"/>
        <rFont val="Calibri"/>
        <family val="2"/>
        <scheme val="minor"/>
      </rPr>
      <t>(113°)</t>
    </r>
  </si>
  <si>
    <r>
      <t>07:18 </t>
    </r>
    <r>
      <rPr>
        <sz val="15.4"/>
        <color theme="1"/>
        <rFont val="Lucida Sans Unicode"/>
        <family val="2"/>
      </rPr>
      <t>↑</t>
    </r>
    <r>
      <rPr>
        <sz val="11"/>
        <color theme="1"/>
        <rFont val="Calibri"/>
        <family val="2"/>
        <scheme val="minor"/>
      </rPr>
      <t> </t>
    </r>
    <r>
      <rPr>
        <sz val="11"/>
        <color rgb="FF777777"/>
        <rFont val="Calibri"/>
        <family val="2"/>
        <scheme val="minor"/>
      </rPr>
      <t>(113°)</t>
    </r>
  </si>
  <si>
    <r>
      <t>07:20 </t>
    </r>
    <r>
      <rPr>
        <sz val="15.4"/>
        <color theme="1"/>
        <rFont val="Lucida Sans Unicode"/>
        <family val="2"/>
      </rPr>
      <t>↑</t>
    </r>
    <r>
      <rPr>
        <sz val="11"/>
        <color theme="1"/>
        <rFont val="Calibri"/>
        <family val="2"/>
        <scheme val="minor"/>
      </rPr>
      <t> </t>
    </r>
    <r>
      <rPr>
        <sz val="11"/>
        <color rgb="FF777777"/>
        <rFont val="Calibri"/>
        <family val="2"/>
        <scheme val="minor"/>
      </rPr>
      <t>(114°)</t>
    </r>
  </si>
  <si>
    <r>
      <t>07:21 </t>
    </r>
    <r>
      <rPr>
        <sz val="15.4"/>
        <color theme="1"/>
        <rFont val="Lucida Sans Unicode"/>
        <family val="2"/>
      </rPr>
      <t>↑</t>
    </r>
    <r>
      <rPr>
        <sz val="11"/>
        <color theme="1"/>
        <rFont val="Calibri"/>
        <family val="2"/>
        <scheme val="minor"/>
      </rPr>
      <t> </t>
    </r>
    <r>
      <rPr>
        <sz val="11"/>
        <color rgb="FF777777"/>
        <rFont val="Calibri"/>
        <family val="2"/>
        <scheme val="minor"/>
      </rPr>
      <t>(114°)</t>
    </r>
  </si>
  <si>
    <r>
      <t>07:22 </t>
    </r>
    <r>
      <rPr>
        <sz val="15.4"/>
        <color theme="1"/>
        <rFont val="Lucida Sans Unicode"/>
        <family val="2"/>
      </rPr>
      <t>↑</t>
    </r>
    <r>
      <rPr>
        <sz val="11"/>
        <color theme="1"/>
        <rFont val="Calibri"/>
        <family val="2"/>
        <scheme val="minor"/>
      </rPr>
      <t> </t>
    </r>
    <r>
      <rPr>
        <sz val="11"/>
        <color rgb="FF777777"/>
        <rFont val="Calibri"/>
        <family val="2"/>
        <scheme val="minor"/>
      </rPr>
      <t>(114°)</t>
    </r>
  </si>
  <si>
    <r>
      <t>07:23 </t>
    </r>
    <r>
      <rPr>
        <sz val="15.4"/>
        <color theme="1"/>
        <rFont val="Lucida Sans Unicode"/>
        <family val="2"/>
      </rPr>
      <t>↑</t>
    </r>
    <r>
      <rPr>
        <sz val="11"/>
        <color theme="1"/>
        <rFont val="Calibri"/>
        <family val="2"/>
        <scheme val="minor"/>
      </rPr>
      <t> </t>
    </r>
    <r>
      <rPr>
        <sz val="11"/>
        <color rgb="FF777777"/>
        <rFont val="Calibri"/>
        <family val="2"/>
        <scheme val="minor"/>
      </rPr>
      <t>(115°)</t>
    </r>
  </si>
  <si>
    <r>
      <t>07:24 </t>
    </r>
    <r>
      <rPr>
        <sz val="15.4"/>
        <color theme="1"/>
        <rFont val="Lucida Sans Unicode"/>
        <family val="2"/>
      </rPr>
      <t>↑</t>
    </r>
    <r>
      <rPr>
        <sz val="11"/>
        <color theme="1"/>
        <rFont val="Calibri"/>
        <family val="2"/>
        <scheme val="minor"/>
      </rPr>
      <t> </t>
    </r>
    <r>
      <rPr>
        <sz val="11"/>
        <color rgb="FF777777"/>
        <rFont val="Calibri"/>
        <family val="2"/>
        <scheme val="minor"/>
      </rPr>
      <t>(115°)</t>
    </r>
  </si>
  <si>
    <r>
      <t>07:25 </t>
    </r>
    <r>
      <rPr>
        <sz val="15.4"/>
        <color theme="1"/>
        <rFont val="Lucida Sans Unicode"/>
        <family val="2"/>
      </rPr>
      <t>↑</t>
    </r>
    <r>
      <rPr>
        <sz val="11"/>
        <color theme="1"/>
        <rFont val="Calibri"/>
        <family val="2"/>
        <scheme val="minor"/>
      </rPr>
      <t> </t>
    </r>
    <r>
      <rPr>
        <sz val="11"/>
        <color rgb="FF777777"/>
        <rFont val="Calibri"/>
        <family val="2"/>
        <scheme val="minor"/>
      </rPr>
      <t>(115°)</t>
    </r>
  </si>
  <si>
    <r>
      <t>07:26 </t>
    </r>
    <r>
      <rPr>
        <sz val="15.4"/>
        <color theme="1"/>
        <rFont val="Lucida Sans Unicode"/>
        <family val="2"/>
      </rPr>
      <t>↑</t>
    </r>
    <r>
      <rPr>
        <sz val="11"/>
        <color theme="1"/>
        <rFont val="Calibri"/>
        <family val="2"/>
        <scheme val="minor"/>
      </rPr>
      <t> </t>
    </r>
    <r>
      <rPr>
        <sz val="11"/>
        <color rgb="FF777777"/>
        <rFont val="Calibri"/>
        <family val="2"/>
        <scheme val="minor"/>
      </rPr>
      <t>(116°)</t>
    </r>
  </si>
  <si>
    <r>
      <t>07:27 </t>
    </r>
    <r>
      <rPr>
        <sz val="15.4"/>
        <color theme="1"/>
        <rFont val="Lucida Sans Unicode"/>
        <family val="2"/>
      </rPr>
      <t>↑</t>
    </r>
    <r>
      <rPr>
        <sz val="11"/>
        <color theme="1"/>
        <rFont val="Calibri"/>
        <family val="2"/>
        <scheme val="minor"/>
      </rPr>
      <t> </t>
    </r>
    <r>
      <rPr>
        <sz val="11"/>
        <color rgb="FF777777"/>
        <rFont val="Calibri"/>
        <family val="2"/>
        <scheme val="minor"/>
      </rPr>
      <t>(116°)</t>
    </r>
  </si>
  <si>
    <r>
      <t>07:28 </t>
    </r>
    <r>
      <rPr>
        <sz val="15.4"/>
        <color theme="1"/>
        <rFont val="Lucida Sans Unicode"/>
        <family val="2"/>
      </rPr>
      <t>↑</t>
    </r>
    <r>
      <rPr>
        <sz val="11"/>
        <color theme="1"/>
        <rFont val="Calibri"/>
        <family val="2"/>
        <scheme val="minor"/>
      </rPr>
      <t> </t>
    </r>
    <r>
      <rPr>
        <sz val="11"/>
        <color rgb="FF777777"/>
        <rFont val="Calibri"/>
        <family val="2"/>
        <scheme val="minor"/>
      </rPr>
      <t>(116°)</t>
    </r>
  </si>
  <si>
    <r>
      <t>07:29 </t>
    </r>
    <r>
      <rPr>
        <sz val="15.4"/>
        <color theme="1"/>
        <rFont val="Lucida Sans Unicode"/>
        <family val="2"/>
      </rPr>
      <t>↑</t>
    </r>
    <r>
      <rPr>
        <sz val="11"/>
        <color theme="1"/>
        <rFont val="Calibri"/>
        <family val="2"/>
        <scheme val="minor"/>
      </rPr>
      <t> </t>
    </r>
    <r>
      <rPr>
        <sz val="11"/>
        <color rgb="FF777777"/>
        <rFont val="Calibri"/>
        <family val="2"/>
        <scheme val="minor"/>
      </rPr>
      <t>(116°)</t>
    </r>
  </si>
  <si>
    <r>
      <t>07:30 </t>
    </r>
    <r>
      <rPr>
        <sz val="15.4"/>
        <color theme="1"/>
        <rFont val="Lucida Sans Unicode"/>
        <family val="2"/>
      </rPr>
      <t>↑</t>
    </r>
    <r>
      <rPr>
        <sz val="11"/>
        <color theme="1"/>
        <rFont val="Calibri"/>
        <family val="2"/>
        <scheme val="minor"/>
      </rPr>
      <t> </t>
    </r>
    <r>
      <rPr>
        <sz val="11"/>
        <color rgb="FF777777"/>
        <rFont val="Calibri"/>
        <family val="2"/>
        <scheme val="minor"/>
      </rPr>
      <t>(117°)</t>
    </r>
  </si>
  <si>
    <r>
      <t>07:31 </t>
    </r>
    <r>
      <rPr>
        <sz val="15.4"/>
        <color theme="1"/>
        <rFont val="Lucida Sans Unicode"/>
        <family val="2"/>
      </rPr>
      <t>↑</t>
    </r>
    <r>
      <rPr>
        <sz val="11"/>
        <color theme="1"/>
        <rFont val="Calibri"/>
        <family val="2"/>
        <scheme val="minor"/>
      </rPr>
      <t> </t>
    </r>
    <r>
      <rPr>
        <sz val="11"/>
        <color rgb="FF777777"/>
        <rFont val="Calibri"/>
        <family val="2"/>
        <scheme val="minor"/>
      </rPr>
      <t>(117°)</t>
    </r>
  </si>
  <si>
    <r>
      <t>07:32 </t>
    </r>
    <r>
      <rPr>
        <sz val="15.4"/>
        <color theme="1"/>
        <rFont val="Lucida Sans Unicode"/>
        <family val="2"/>
      </rPr>
      <t>↑</t>
    </r>
    <r>
      <rPr>
        <sz val="11"/>
        <color theme="1"/>
        <rFont val="Calibri"/>
        <family val="2"/>
        <scheme val="minor"/>
      </rPr>
      <t> </t>
    </r>
    <r>
      <rPr>
        <sz val="11"/>
        <color rgb="FF777777"/>
        <rFont val="Calibri"/>
        <family val="2"/>
        <scheme val="minor"/>
      </rPr>
      <t>(117°)</t>
    </r>
  </si>
  <si>
    <r>
      <t>07:33 </t>
    </r>
    <r>
      <rPr>
        <sz val="15.4"/>
        <color theme="1"/>
        <rFont val="Lucida Sans Unicode"/>
        <family val="2"/>
      </rPr>
      <t>↑</t>
    </r>
    <r>
      <rPr>
        <sz val="11"/>
        <color theme="1"/>
        <rFont val="Calibri"/>
        <family val="2"/>
        <scheme val="minor"/>
      </rPr>
      <t> </t>
    </r>
    <r>
      <rPr>
        <sz val="11"/>
        <color rgb="FF777777"/>
        <rFont val="Calibri"/>
        <family val="2"/>
        <scheme val="minor"/>
      </rPr>
      <t>(117°)</t>
    </r>
  </si>
  <si>
    <r>
      <t>07:34 </t>
    </r>
    <r>
      <rPr>
        <sz val="15.4"/>
        <color theme="1"/>
        <rFont val="Lucida Sans Unicode"/>
        <family val="2"/>
      </rPr>
      <t>↑</t>
    </r>
    <r>
      <rPr>
        <sz val="11"/>
        <color theme="1"/>
        <rFont val="Calibri"/>
        <family val="2"/>
        <scheme val="minor"/>
      </rPr>
      <t> </t>
    </r>
    <r>
      <rPr>
        <sz val="11"/>
        <color rgb="FF777777"/>
        <rFont val="Calibri"/>
        <family val="2"/>
        <scheme val="minor"/>
      </rPr>
      <t>(118°)</t>
    </r>
  </si>
  <si>
    <r>
      <t>07:02 </t>
    </r>
    <r>
      <rPr>
        <sz val="15.4"/>
        <color rgb="FF454545"/>
        <rFont val="Lucida Sans Unicode"/>
        <family val="2"/>
      </rPr>
      <t>↑</t>
    </r>
    <r>
      <rPr>
        <sz val="5"/>
        <color rgb="FF454545"/>
        <rFont val="Arial"/>
        <family val="2"/>
      </rPr>
      <t> </t>
    </r>
    <r>
      <rPr>
        <sz val="5"/>
        <color rgb="FF777777"/>
        <rFont val="Arial"/>
        <family val="2"/>
      </rPr>
      <t>(108°)</t>
    </r>
  </si>
  <si>
    <r>
      <t>17:37 </t>
    </r>
    <r>
      <rPr>
        <sz val="15.4"/>
        <color rgb="FF454545"/>
        <rFont val="Lucida Sans Unicode"/>
        <family val="2"/>
      </rPr>
      <t>↑</t>
    </r>
    <r>
      <rPr>
        <sz val="5"/>
        <color rgb="FF454545"/>
        <rFont val="Arial"/>
        <family val="2"/>
      </rPr>
      <t> </t>
    </r>
    <r>
      <rPr>
        <sz val="5"/>
        <color rgb="FF777777"/>
        <rFont val="Arial"/>
        <family val="2"/>
      </rPr>
      <t>(252°)</t>
    </r>
  </si>
  <si>
    <r>
      <t>12:20 </t>
    </r>
    <r>
      <rPr>
        <sz val="5"/>
        <color rgb="FF777777"/>
        <rFont val="Arial"/>
        <family val="2"/>
      </rPr>
      <t>(37.0°)</t>
    </r>
  </si>
  <si>
    <t>148.513</t>
  </si>
  <si>
    <t>−1:11</t>
  </si>
  <si>
    <t>147.515</t>
  </si>
  <si>
    <t>−1:08</t>
  </si>
  <si>
    <t>147.492</t>
  </si>
  <si>
    <t>−1:05</t>
  </si>
  <si>
    <t>147.469</t>
  </si>
  <si>
    <t>−1:02</t>
  </si>
  <si>
    <t>147.447</t>
  </si>
  <si>
    <t>−0:59</t>
  </si>
  <si>
    <t>147.425</t>
  </si>
  <si>
    <t>−0:56</t>
  </si>
  <si>
    <t>147.404</t>
  </si>
  <si>
    <t>−0:52</t>
  </si>
  <si>
    <t>147.383</t>
  </si>
  <si>
    <t>−0:49</t>
  </si>
  <si>
    <t>147.362</t>
  </si>
  <si>
    <t>−0:46</t>
  </si>
  <si>
    <t>147.343</t>
  </si>
  <si>
    <t>−0:42</t>
  </si>
  <si>
    <t>147.323</t>
  </si>
  <si>
    <t>−0:39</t>
  </si>
  <si>
    <t>147.305</t>
  </si>
  <si>
    <t>−0:35</t>
  </si>
  <si>
    <t>147.287</t>
  </si>
  <si>
    <t>−0:31</t>
  </si>
  <si>
    <t>147.270</t>
  </si>
  <si>
    <t>−0:28</t>
  </si>
  <si>
    <t>147.253</t>
  </si>
  <si>
    <t>−0:24</t>
  </si>
  <si>
    <t>147.238</t>
  </si>
  <si>
    <t>−0:20</t>
  </si>
  <si>
    <t>147.223</t>
  </si>
  <si>
    <t>−0:17</t>
  </si>
  <si>
    <t>147.210</t>
  </si>
  <si>
    <t>−0:13</t>
  </si>
  <si>
    <t>147.197</t>
  </si>
  <si>
    <t>−0:09</t>
  </si>
  <si>
    <t>147.185</t>
  </si>
  <si>
    <t>−0:06</t>
  </si>
  <si>
    <t>147.174</t>
  </si>
  <si>
    <t>−0:02</t>
  </si>
  <si>
    <t>147.164</t>
  </si>
  <si>
    <t>+0:01</t>
  </si>
  <si>
    <t>147.155</t>
  </si>
  <si>
    <t>+0:05</t>
  </si>
  <si>
    <t>147.146</t>
  </si>
  <si>
    <t>+0:08</t>
  </si>
  <si>
    <t>147.139</t>
  </si>
  <si>
    <t>+0:12</t>
  </si>
  <si>
    <t>147.132</t>
  </si>
  <si>
    <t>+0:16</t>
  </si>
  <si>
    <t>147.127</t>
  </si>
  <si>
    <t>+0:20</t>
  </si>
  <si>
    <t>147.122</t>
  </si>
  <si>
    <t>+0:23</t>
  </si>
  <si>
    <t>147.117</t>
  </si>
  <si>
    <t>+0:27</t>
  </si>
  <si>
    <t>147.114</t>
  </si>
  <si>
    <t>+0:31</t>
  </si>
  <si>
    <t>147.111</t>
  </si>
  <si>
    <t>+0:34</t>
  </si>
  <si>
    <t>147.109</t>
  </si>
  <si>
    <r>
      <t>17:14 </t>
    </r>
    <r>
      <rPr>
        <sz val="15.4"/>
        <color theme="1"/>
        <rFont val="Lucida Sans Unicode"/>
        <family val="2"/>
      </rPr>
      <t>↑</t>
    </r>
    <r>
      <rPr>
        <sz val="11"/>
        <color theme="1"/>
        <rFont val="Calibri"/>
        <family val="2"/>
        <scheme val="minor"/>
      </rPr>
      <t> </t>
    </r>
    <r>
      <rPr>
        <sz val="11"/>
        <color rgb="FF777777"/>
        <rFont val="Calibri"/>
        <family val="2"/>
        <scheme val="minor"/>
      </rPr>
      <t>(242°)</t>
    </r>
  </si>
  <si>
    <r>
      <t>17:14 </t>
    </r>
    <r>
      <rPr>
        <sz val="15.4"/>
        <color theme="1"/>
        <rFont val="Lucida Sans Unicode"/>
        <family val="2"/>
      </rPr>
      <t>↑</t>
    </r>
    <r>
      <rPr>
        <sz val="11"/>
        <color theme="1"/>
        <rFont val="Calibri"/>
        <family val="2"/>
        <scheme val="minor"/>
      </rPr>
      <t> </t>
    </r>
    <r>
      <rPr>
        <sz val="11"/>
        <color rgb="FF777777"/>
        <rFont val="Calibri"/>
        <family val="2"/>
        <scheme val="minor"/>
      </rPr>
      <t>(241°)</t>
    </r>
  </si>
  <si>
    <r>
      <t>17:15 </t>
    </r>
    <r>
      <rPr>
        <sz val="15.4"/>
        <color theme="1"/>
        <rFont val="Lucida Sans Unicode"/>
        <family val="2"/>
      </rPr>
      <t>↑</t>
    </r>
    <r>
      <rPr>
        <sz val="11"/>
        <color theme="1"/>
        <rFont val="Calibri"/>
        <family val="2"/>
        <scheme val="minor"/>
      </rPr>
      <t> </t>
    </r>
    <r>
      <rPr>
        <sz val="11"/>
        <color rgb="FF777777"/>
        <rFont val="Calibri"/>
        <family val="2"/>
        <scheme val="minor"/>
      </rPr>
      <t>(241°)</t>
    </r>
  </si>
  <si>
    <r>
      <t>17:15 </t>
    </r>
    <r>
      <rPr>
        <sz val="15.4"/>
        <color theme="1"/>
        <rFont val="Lucida Sans Unicode"/>
        <family val="2"/>
      </rPr>
      <t>↑</t>
    </r>
    <r>
      <rPr>
        <sz val="11"/>
        <color theme="1"/>
        <rFont val="Calibri"/>
        <family val="2"/>
        <scheme val="minor"/>
      </rPr>
      <t> </t>
    </r>
    <r>
      <rPr>
        <sz val="11"/>
        <color rgb="FF777777"/>
        <rFont val="Calibri"/>
        <family val="2"/>
        <scheme val="minor"/>
      </rPr>
      <t>(240°)</t>
    </r>
  </si>
  <si>
    <r>
      <t>17:16 </t>
    </r>
    <r>
      <rPr>
        <sz val="15.4"/>
        <color theme="1"/>
        <rFont val="Lucida Sans Unicode"/>
        <family val="2"/>
      </rPr>
      <t>↑</t>
    </r>
    <r>
      <rPr>
        <sz val="11"/>
        <color theme="1"/>
        <rFont val="Calibri"/>
        <family val="2"/>
        <scheme val="minor"/>
      </rPr>
      <t> </t>
    </r>
    <r>
      <rPr>
        <sz val="11"/>
        <color rgb="FF777777"/>
        <rFont val="Calibri"/>
        <family val="2"/>
        <scheme val="minor"/>
      </rPr>
      <t>(240°)</t>
    </r>
  </si>
  <si>
    <r>
      <t>17:17 </t>
    </r>
    <r>
      <rPr>
        <sz val="15.4"/>
        <color theme="1"/>
        <rFont val="Lucida Sans Unicode"/>
        <family val="2"/>
      </rPr>
      <t>↑</t>
    </r>
    <r>
      <rPr>
        <sz val="11"/>
        <color theme="1"/>
        <rFont val="Calibri"/>
        <family val="2"/>
        <scheme val="minor"/>
      </rPr>
      <t> </t>
    </r>
    <r>
      <rPr>
        <sz val="11"/>
        <color rgb="FF777777"/>
        <rFont val="Calibri"/>
        <family val="2"/>
        <scheme val="minor"/>
      </rPr>
      <t>(240°)</t>
    </r>
  </si>
  <si>
    <r>
      <t>17:18 </t>
    </r>
    <r>
      <rPr>
        <sz val="15.4"/>
        <color theme="1"/>
        <rFont val="Lucida Sans Unicode"/>
        <family val="2"/>
      </rPr>
      <t>↑</t>
    </r>
    <r>
      <rPr>
        <sz val="11"/>
        <color theme="1"/>
        <rFont val="Calibri"/>
        <family val="2"/>
        <scheme val="minor"/>
      </rPr>
      <t> </t>
    </r>
    <r>
      <rPr>
        <sz val="11"/>
        <color rgb="FF777777"/>
        <rFont val="Calibri"/>
        <family val="2"/>
        <scheme val="minor"/>
      </rPr>
      <t>(240°)</t>
    </r>
  </si>
  <si>
    <r>
      <t>17:19 </t>
    </r>
    <r>
      <rPr>
        <sz val="15.4"/>
        <color theme="1"/>
        <rFont val="Lucida Sans Unicode"/>
        <family val="2"/>
      </rPr>
      <t>↑</t>
    </r>
    <r>
      <rPr>
        <sz val="11"/>
        <color theme="1"/>
        <rFont val="Calibri"/>
        <family val="2"/>
        <scheme val="minor"/>
      </rPr>
      <t> </t>
    </r>
    <r>
      <rPr>
        <sz val="11"/>
        <color rgb="FF777777"/>
        <rFont val="Calibri"/>
        <family val="2"/>
        <scheme val="minor"/>
      </rPr>
      <t>(240°)</t>
    </r>
  </si>
  <si>
    <r>
      <t>17:20 </t>
    </r>
    <r>
      <rPr>
        <sz val="15.4"/>
        <color theme="1"/>
        <rFont val="Lucida Sans Unicode"/>
        <family val="2"/>
      </rPr>
      <t>↑</t>
    </r>
    <r>
      <rPr>
        <sz val="11"/>
        <color theme="1"/>
        <rFont val="Calibri"/>
        <family val="2"/>
        <scheme val="minor"/>
      </rPr>
      <t> </t>
    </r>
    <r>
      <rPr>
        <sz val="11"/>
        <color rgb="FF777777"/>
        <rFont val="Calibri"/>
        <family val="2"/>
        <scheme val="minor"/>
      </rPr>
      <t>(240°)</t>
    </r>
  </si>
  <si>
    <r>
      <t>17:21 </t>
    </r>
    <r>
      <rPr>
        <sz val="15.4"/>
        <color theme="1"/>
        <rFont val="Lucida Sans Unicode"/>
        <family val="2"/>
      </rPr>
      <t>↑</t>
    </r>
    <r>
      <rPr>
        <sz val="11"/>
        <color theme="1"/>
        <rFont val="Calibri"/>
        <family val="2"/>
        <scheme val="minor"/>
      </rPr>
      <t> </t>
    </r>
    <r>
      <rPr>
        <sz val="11"/>
        <color rgb="FF777777"/>
        <rFont val="Calibri"/>
        <family val="2"/>
        <scheme val="minor"/>
      </rPr>
      <t>(240°)</t>
    </r>
  </si>
  <si>
    <r>
      <t>17:22 </t>
    </r>
    <r>
      <rPr>
        <sz val="15.4"/>
        <color theme="1"/>
        <rFont val="Lucida Sans Unicode"/>
        <family val="2"/>
      </rPr>
      <t>↑</t>
    </r>
    <r>
      <rPr>
        <sz val="11"/>
        <color theme="1"/>
        <rFont val="Calibri"/>
        <family val="2"/>
        <scheme val="minor"/>
      </rPr>
      <t> </t>
    </r>
    <r>
      <rPr>
        <sz val="11"/>
        <color rgb="FF777777"/>
        <rFont val="Calibri"/>
        <family val="2"/>
        <scheme val="minor"/>
      </rPr>
      <t>(240°)</t>
    </r>
  </si>
  <si>
    <r>
      <t>17:23 </t>
    </r>
    <r>
      <rPr>
        <sz val="15.4"/>
        <color theme="1"/>
        <rFont val="Lucida Sans Unicode"/>
        <family val="2"/>
      </rPr>
      <t>↑</t>
    </r>
    <r>
      <rPr>
        <sz val="11"/>
        <color theme="1"/>
        <rFont val="Calibri"/>
        <family val="2"/>
        <scheme val="minor"/>
      </rPr>
      <t> </t>
    </r>
    <r>
      <rPr>
        <sz val="11"/>
        <color rgb="FF777777"/>
        <rFont val="Calibri"/>
        <family val="2"/>
        <scheme val="minor"/>
      </rPr>
      <t>(240°)</t>
    </r>
  </si>
  <si>
    <r>
      <t>17:24 </t>
    </r>
    <r>
      <rPr>
        <sz val="15.4"/>
        <color theme="1"/>
        <rFont val="Lucida Sans Unicode"/>
        <family val="2"/>
      </rPr>
      <t>↑</t>
    </r>
    <r>
      <rPr>
        <sz val="11"/>
        <color theme="1"/>
        <rFont val="Calibri"/>
        <family val="2"/>
        <scheme val="minor"/>
      </rPr>
      <t> </t>
    </r>
    <r>
      <rPr>
        <sz val="11"/>
        <color rgb="FF777777"/>
        <rFont val="Calibri"/>
        <family val="2"/>
        <scheme val="minor"/>
      </rPr>
      <t>(241°)</t>
    </r>
  </si>
  <si>
    <r>
      <t>12:25 </t>
    </r>
    <r>
      <rPr>
        <sz val="11"/>
        <color rgb="FF777777"/>
        <rFont val="Calibri"/>
        <family val="2"/>
        <scheme val="minor"/>
      </rPr>
      <t>(29.4°)</t>
    </r>
  </si>
  <si>
    <r>
      <t>12:26 </t>
    </r>
    <r>
      <rPr>
        <sz val="11"/>
        <color rgb="FF777777"/>
        <rFont val="Calibri"/>
        <family val="2"/>
        <scheme val="minor"/>
      </rPr>
      <t>(29.3°)</t>
    </r>
  </si>
  <si>
    <r>
      <t>12:26 </t>
    </r>
    <r>
      <rPr>
        <sz val="11"/>
        <color rgb="FF777777"/>
        <rFont val="Calibri"/>
        <family val="2"/>
        <scheme val="minor"/>
      </rPr>
      <t>(29.1°)</t>
    </r>
  </si>
  <si>
    <r>
      <t>12:26 </t>
    </r>
    <r>
      <rPr>
        <sz val="11"/>
        <color rgb="FF777777"/>
        <rFont val="Calibri"/>
        <family val="2"/>
        <scheme val="minor"/>
      </rPr>
      <t>(29.0°)</t>
    </r>
  </si>
  <si>
    <r>
      <t>12:27 </t>
    </r>
    <r>
      <rPr>
        <sz val="11"/>
        <color rgb="FF777777"/>
        <rFont val="Calibri"/>
        <family val="2"/>
        <scheme val="minor"/>
      </rPr>
      <t>(28.9°)</t>
    </r>
  </si>
  <si>
    <r>
      <t>12:27 </t>
    </r>
    <r>
      <rPr>
        <sz val="11"/>
        <color rgb="FF777777"/>
        <rFont val="Calibri"/>
        <family val="2"/>
        <scheme val="minor"/>
      </rPr>
      <t>(28.7°)</t>
    </r>
  </si>
  <si>
    <r>
      <t>12:28 </t>
    </r>
    <r>
      <rPr>
        <sz val="11"/>
        <color rgb="FF777777"/>
        <rFont val="Calibri"/>
        <family val="2"/>
        <scheme val="minor"/>
      </rPr>
      <t>(28.6°)</t>
    </r>
  </si>
  <si>
    <r>
      <t>12:28 </t>
    </r>
    <r>
      <rPr>
        <sz val="11"/>
        <color rgb="FF777777"/>
        <rFont val="Calibri"/>
        <family val="2"/>
        <scheme val="minor"/>
      </rPr>
      <t>(28.5°)</t>
    </r>
  </si>
  <si>
    <r>
      <t>12:28 </t>
    </r>
    <r>
      <rPr>
        <sz val="11"/>
        <color rgb="FF777777"/>
        <rFont val="Calibri"/>
        <family val="2"/>
        <scheme val="minor"/>
      </rPr>
      <t>(28.4°)</t>
    </r>
  </si>
  <si>
    <r>
      <t>12:29 </t>
    </r>
    <r>
      <rPr>
        <sz val="11"/>
        <color rgb="FF777777"/>
        <rFont val="Calibri"/>
        <family val="2"/>
        <scheme val="minor"/>
      </rPr>
      <t>(28.3°)</t>
    </r>
  </si>
  <si>
    <r>
      <t>12:30 </t>
    </r>
    <r>
      <rPr>
        <sz val="11"/>
        <color rgb="FF777777"/>
        <rFont val="Calibri"/>
        <family val="2"/>
        <scheme val="minor"/>
      </rPr>
      <t>(28.2°)</t>
    </r>
  </si>
  <si>
    <r>
      <t>12:30 </t>
    </r>
    <r>
      <rPr>
        <sz val="11"/>
        <color rgb="FF777777"/>
        <rFont val="Calibri"/>
        <family val="2"/>
        <scheme val="minor"/>
      </rPr>
      <t>(28.1°)</t>
    </r>
  </si>
  <si>
    <r>
      <t>12:31 </t>
    </r>
    <r>
      <rPr>
        <sz val="11"/>
        <color rgb="FF777777"/>
        <rFont val="Calibri"/>
        <family val="2"/>
        <scheme val="minor"/>
      </rPr>
      <t>(28.1°)</t>
    </r>
  </si>
  <si>
    <r>
      <t>12:31 </t>
    </r>
    <r>
      <rPr>
        <sz val="11"/>
        <color rgb="FF777777"/>
        <rFont val="Calibri"/>
        <family val="2"/>
        <scheme val="minor"/>
      </rPr>
      <t>(28.0°)</t>
    </r>
  </si>
  <si>
    <r>
      <t>12:32 </t>
    </r>
    <r>
      <rPr>
        <sz val="11"/>
        <color rgb="FF777777"/>
        <rFont val="Calibri"/>
        <family val="2"/>
        <scheme val="minor"/>
      </rPr>
      <t>(28.0°)</t>
    </r>
  </si>
  <si>
    <r>
      <t>12:32 </t>
    </r>
    <r>
      <rPr>
        <sz val="11"/>
        <color rgb="FF777777"/>
        <rFont val="Calibri"/>
        <family val="2"/>
        <scheme val="minor"/>
      </rPr>
      <t>(27.9°)</t>
    </r>
  </si>
  <si>
    <r>
      <t>12:33 </t>
    </r>
    <r>
      <rPr>
        <sz val="11"/>
        <color rgb="FF777777"/>
        <rFont val="Calibri"/>
        <family val="2"/>
        <scheme val="minor"/>
      </rPr>
      <t>(27.9°)</t>
    </r>
  </si>
  <si>
    <r>
      <t>12:34 </t>
    </r>
    <r>
      <rPr>
        <sz val="11"/>
        <color rgb="FF777777"/>
        <rFont val="Calibri"/>
        <family val="2"/>
        <scheme val="minor"/>
      </rPr>
      <t>(27.9°)</t>
    </r>
  </si>
  <si>
    <r>
      <t>12:35 </t>
    </r>
    <r>
      <rPr>
        <sz val="11"/>
        <color rgb="FF777777"/>
        <rFont val="Calibri"/>
        <family val="2"/>
        <scheme val="minor"/>
      </rPr>
      <t>(27.9°)</t>
    </r>
  </si>
  <si>
    <r>
      <t>12:36 </t>
    </r>
    <r>
      <rPr>
        <sz val="11"/>
        <color rgb="FF777777"/>
        <rFont val="Calibri"/>
        <family val="2"/>
        <scheme val="minor"/>
      </rPr>
      <t>(27.9°)</t>
    </r>
  </si>
  <si>
    <r>
      <t>12:37 </t>
    </r>
    <r>
      <rPr>
        <sz val="11"/>
        <color rgb="FF777777"/>
        <rFont val="Calibri"/>
        <family val="2"/>
        <scheme val="minor"/>
      </rPr>
      <t>(27.9°)</t>
    </r>
  </si>
  <si>
    <r>
      <t>12:37 </t>
    </r>
    <r>
      <rPr>
        <sz val="11"/>
        <color rgb="FF777777"/>
        <rFont val="Calibri"/>
        <family val="2"/>
        <scheme val="minor"/>
      </rPr>
      <t>(28.0°)</t>
    </r>
  </si>
  <si>
    <r>
      <t>12:38 </t>
    </r>
    <r>
      <rPr>
        <sz val="11"/>
        <color rgb="FF777777"/>
        <rFont val="Calibri"/>
        <family val="2"/>
        <scheme val="minor"/>
      </rPr>
      <t>(28.0°)</t>
    </r>
  </si>
  <si>
    <r>
      <t>12:38 </t>
    </r>
    <r>
      <rPr>
        <sz val="11"/>
        <color rgb="FF777777"/>
        <rFont val="Calibri"/>
        <family val="2"/>
        <scheme val="minor"/>
      </rPr>
      <t>(28.1°)</t>
    </r>
  </si>
  <si>
    <r>
      <t>12:39 </t>
    </r>
    <r>
      <rPr>
        <sz val="11"/>
        <color rgb="FF777777"/>
        <rFont val="Calibri"/>
        <family val="2"/>
        <scheme val="minor"/>
      </rPr>
      <t>(28.2°)</t>
    </r>
  </si>
  <si>
    <r>
      <t>07:35 </t>
    </r>
    <r>
      <rPr>
        <sz val="15.4"/>
        <color theme="1"/>
        <rFont val="Lucida Sans Unicode"/>
        <family val="2"/>
      </rPr>
      <t>↑</t>
    </r>
    <r>
      <rPr>
        <sz val="11"/>
        <color theme="1"/>
        <rFont val="Calibri"/>
        <family val="2"/>
        <scheme val="minor"/>
      </rPr>
      <t> </t>
    </r>
    <r>
      <rPr>
        <sz val="11"/>
        <color rgb="FF777777"/>
        <rFont val="Calibri"/>
        <family val="2"/>
        <scheme val="minor"/>
      </rPr>
      <t>(118°)</t>
    </r>
  </si>
  <si>
    <r>
      <t>07:36 </t>
    </r>
    <r>
      <rPr>
        <sz val="15.4"/>
        <color theme="1"/>
        <rFont val="Lucida Sans Unicode"/>
        <family val="2"/>
      </rPr>
      <t>↑</t>
    </r>
    <r>
      <rPr>
        <sz val="11"/>
        <color theme="1"/>
        <rFont val="Calibri"/>
        <family val="2"/>
        <scheme val="minor"/>
      </rPr>
      <t> </t>
    </r>
    <r>
      <rPr>
        <sz val="11"/>
        <color rgb="FF777777"/>
        <rFont val="Calibri"/>
        <family val="2"/>
        <scheme val="minor"/>
      </rPr>
      <t>(118°)</t>
    </r>
  </si>
  <si>
    <r>
      <t>07:37 </t>
    </r>
    <r>
      <rPr>
        <sz val="15.4"/>
        <color theme="1"/>
        <rFont val="Lucida Sans Unicode"/>
        <family val="2"/>
      </rPr>
      <t>↑</t>
    </r>
    <r>
      <rPr>
        <sz val="11"/>
        <color theme="1"/>
        <rFont val="Calibri"/>
        <family val="2"/>
        <scheme val="minor"/>
      </rPr>
      <t> </t>
    </r>
    <r>
      <rPr>
        <sz val="11"/>
        <color rgb="FF777777"/>
        <rFont val="Calibri"/>
        <family val="2"/>
        <scheme val="minor"/>
      </rPr>
      <t>(118°)</t>
    </r>
  </si>
  <si>
    <r>
      <t>07:38 </t>
    </r>
    <r>
      <rPr>
        <sz val="15.4"/>
        <color theme="1"/>
        <rFont val="Lucida Sans Unicode"/>
        <family val="2"/>
      </rPr>
      <t>↑</t>
    </r>
    <r>
      <rPr>
        <sz val="11"/>
        <color theme="1"/>
        <rFont val="Calibri"/>
        <family val="2"/>
        <scheme val="minor"/>
      </rPr>
      <t> </t>
    </r>
    <r>
      <rPr>
        <sz val="11"/>
        <color rgb="FF777777"/>
        <rFont val="Calibri"/>
        <family val="2"/>
        <scheme val="minor"/>
      </rPr>
      <t>(118°)</t>
    </r>
  </si>
  <si>
    <r>
      <t>07:39 </t>
    </r>
    <r>
      <rPr>
        <sz val="15.4"/>
        <color theme="1"/>
        <rFont val="Lucida Sans Unicode"/>
        <family val="2"/>
      </rPr>
      <t>↑</t>
    </r>
    <r>
      <rPr>
        <sz val="11"/>
        <color theme="1"/>
        <rFont val="Calibri"/>
        <family val="2"/>
        <scheme val="minor"/>
      </rPr>
      <t> </t>
    </r>
    <r>
      <rPr>
        <sz val="11"/>
        <color rgb="FF777777"/>
        <rFont val="Calibri"/>
        <family val="2"/>
        <scheme val="minor"/>
      </rPr>
      <t>(118°)</t>
    </r>
  </si>
  <si>
    <r>
      <t>07:40 </t>
    </r>
    <r>
      <rPr>
        <sz val="15.4"/>
        <color theme="1"/>
        <rFont val="Lucida Sans Unicode"/>
        <family val="2"/>
      </rPr>
      <t>↑</t>
    </r>
    <r>
      <rPr>
        <sz val="11"/>
        <color theme="1"/>
        <rFont val="Calibri"/>
        <family val="2"/>
        <scheme val="minor"/>
      </rPr>
      <t> </t>
    </r>
    <r>
      <rPr>
        <sz val="11"/>
        <color rgb="FF777777"/>
        <rFont val="Calibri"/>
        <family val="2"/>
        <scheme val="minor"/>
      </rPr>
      <t>(119°)</t>
    </r>
  </si>
  <si>
    <r>
      <t>07:41 </t>
    </r>
    <r>
      <rPr>
        <sz val="15.4"/>
        <color theme="1"/>
        <rFont val="Lucida Sans Unicode"/>
        <family val="2"/>
      </rPr>
      <t>↑</t>
    </r>
    <r>
      <rPr>
        <sz val="11"/>
        <color theme="1"/>
        <rFont val="Calibri"/>
        <family val="2"/>
        <scheme val="minor"/>
      </rPr>
      <t> </t>
    </r>
    <r>
      <rPr>
        <sz val="11"/>
        <color rgb="FF777777"/>
        <rFont val="Calibri"/>
        <family val="2"/>
        <scheme val="minor"/>
      </rPr>
      <t>(119°)</t>
    </r>
  </si>
  <si>
    <r>
      <t>07:42 </t>
    </r>
    <r>
      <rPr>
        <sz val="15.4"/>
        <color theme="1"/>
        <rFont val="Lucida Sans Unicode"/>
        <family val="2"/>
      </rPr>
      <t>↑</t>
    </r>
    <r>
      <rPr>
        <sz val="11"/>
        <color theme="1"/>
        <rFont val="Calibri"/>
        <family val="2"/>
        <scheme val="minor"/>
      </rPr>
      <t> </t>
    </r>
    <r>
      <rPr>
        <sz val="11"/>
        <color rgb="FF777777"/>
        <rFont val="Calibri"/>
        <family val="2"/>
        <scheme val="minor"/>
      </rPr>
      <t>(119°)</t>
    </r>
  </si>
  <si>
    <r>
      <t>07:43 </t>
    </r>
    <r>
      <rPr>
        <sz val="15.4"/>
        <color theme="1"/>
        <rFont val="Lucida Sans Unicode"/>
        <family val="2"/>
      </rPr>
      <t>↑</t>
    </r>
    <r>
      <rPr>
        <sz val="11"/>
        <color theme="1"/>
        <rFont val="Calibri"/>
        <family val="2"/>
        <scheme val="minor"/>
      </rPr>
      <t> </t>
    </r>
    <r>
      <rPr>
        <sz val="11"/>
        <color rgb="FF777777"/>
        <rFont val="Calibri"/>
        <family val="2"/>
        <scheme val="minor"/>
      </rPr>
      <t>(119°)</t>
    </r>
  </si>
  <si>
    <r>
      <t>07:44 </t>
    </r>
    <r>
      <rPr>
        <sz val="15.4"/>
        <color theme="1"/>
        <rFont val="Lucida Sans Unicode"/>
        <family val="2"/>
      </rPr>
      <t>↑</t>
    </r>
    <r>
      <rPr>
        <sz val="11"/>
        <color theme="1"/>
        <rFont val="Calibri"/>
        <family val="2"/>
        <scheme val="minor"/>
      </rPr>
      <t> </t>
    </r>
    <r>
      <rPr>
        <sz val="11"/>
        <color rgb="FF777777"/>
        <rFont val="Calibri"/>
        <family val="2"/>
        <scheme val="minor"/>
      </rPr>
      <t>(119°)</t>
    </r>
  </si>
  <si>
    <r>
      <t>07:45 </t>
    </r>
    <r>
      <rPr>
        <sz val="15.4"/>
        <color theme="1"/>
        <rFont val="Lucida Sans Unicode"/>
        <family val="2"/>
      </rPr>
      <t>↑</t>
    </r>
    <r>
      <rPr>
        <sz val="11"/>
        <color theme="1"/>
        <rFont val="Calibri"/>
        <family val="2"/>
        <scheme val="minor"/>
      </rPr>
      <t> </t>
    </r>
    <r>
      <rPr>
        <sz val="11"/>
        <color rgb="FF777777"/>
        <rFont val="Calibri"/>
        <family val="2"/>
        <scheme val="minor"/>
      </rPr>
      <t>(119°)</t>
    </r>
  </si>
  <si>
    <r>
      <t>07:46 </t>
    </r>
    <r>
      <rPr>
        <sz val="15.4"/>
        <color theme="1"/>
        <rFont val="Lucida Sans Unicode"/>
        <family val="2"/>
      </rPr>
      <t>↑</t>
    </r>
    <r>
      <rPr>
        <sz val="11"/>
        <color theme="1"/>
        <rFont val="Calibri"/>
        <family val="2"/>
        <scheme val="minor"/>
      </rPr>
      <t> </t>
    </r>
    <r>
      <rPr>
        <sz val="11"/>
        <color rgb="FF777777"/>
        <rFont val="Calibri"/>
        <family val="2"/>
        <scheme val="minor"/>
      </rPr>
      <t>(120°)</t>
    </r>
  </si>
  <si>
    <r>
      <t>07:47 </t>
    </r>
    <r>
      <rPr>
        <sz val="15.4"/>
        <color theme="1"/>
        <rFont val="Lucida Sans Unicode"/>
        <family val="2"/>
      </rPr>
      <t>↑</t>
    </r>
    <r>
      <rPr>
        <sz val="11"/>
        <color theme="1"/>
        <rFont val="Calibri"/>
        <family val="2"/>
        <scheme val="minor"/>
      </rPr>
      <t> </t>
    </r>
    <r>
      <rPr>
        <sz val="11"/>
        <color rgb="FF777777"/>
        <rFont val="Calibri"/>
        <family val="2"/>
        <scheme val="minor"/>
      </rPr>
      <t>(120°)</t>
    </r>
  </si>
  <si>
    <r>
      <t>07:48 </t>
    </r>
    <r>
      <rPr>
        <sz val="15.4"/>
        <color theme="1"/>
        <rFont val="Lucida Sans Unicode"/>
        <family val="2"/>
      </rPr>
      <t>↑</t>
    </r>
    <r>
      <rPr>
        <sz val="11"/>
        <color theme="1"/>
        <rFont val="Calibri"/>
        <family val="2"/>
        <scheme val="minor"/>
      </rPr>
      <t> </t>
    </r>
    <r>
      <rPr>
        <sz val="11"/>
        <color rgb="FF777777"/>
        <rFont val="Calibri"/>
        <family val="2"/>
        <scheme val="minor"/>
      </rPr>
      <t>(120°)</t>
    </r>
  </si>
  <si>
    <r>
      <t>07:49 </t>
    </r>
    <r>
      <rPr>
        <sz val="15.4"/>
        <color theme="1"/>
        <rFont val="Lucida Sans Unicode"/>
        <family val="2"/>
      </rPr>
      <t>↑</t>
    </r>
    <r>
      <rPr>
        <sz val="11"/>
        <color theme="1"/>
        <rFont val="Calibri"/>
        <family val="2"/>
        <scheme val="minor"/>
      </rPr>
      <t> </t>
    </r>
    <r>
      <rPr>
        <sz val="11"/>
        <color rgb="FF777777"/>
        <rFont val="Calibri"/>
        <family val="2"/>
        <scheme val="minor"/>
      </rPr>
      <t>(120°)</t>
    </r>
  </si>
  <si>
    <r>
      <t>07:50 </t>
    </r>
    <r>
      <rPr>
        <sz val="15.4"/>
        <color theme="1"/>
        <rFont val="Lucida Sans Unicode"/>
        <family val="2"/>
      </rPr>
      <t>↑</t>
    </r>
    <r>
      <rPr>
        <sz val="11"/>
        <color theme="1"/>
        <rFont val="Calibri"/>
        <family val="2"/>
        <scheme val="minor"/>
      </rPr>
      <t> </t>
    </r>
    <r>
      <rPr>
        <sz val="11"/>
        <color rgb="FF777777"/>
        <rFont val="Calibri"/>
        <family val="2"/>
        <scheme val="minor"/>
      </rPr>
      <t>(120°)</t>
    </r>
  </si>
  <si>
    <r>
      <t>07:51 </t>
    </r>
    <r>
      <rPr>
        <sz val="15.4"/>
        <color theme="1"/>
        <rFont val="Lucida Sans Unicode"/>
        <family val="2"/>
      </rPr>
      <t>↑</t>
    </r>
    <r>
      <rPr>
        <sz val="11"/>
        <color theme="1"/>
        <rFont val="Calibri"/>
        <family val="2"/>
        <scheme val="minor"/>
      </rPr>
      <t> </t>
    </r>
    <r>
      <rPr>
        <sz val="11"/>
        <color rgb="FF777777"/>
        <rFont val="Calibri"/>
        <family val="2"/>
        <scheme val="minor"/>
      </rPr>
      <t>(120°)</t>
    </r>
  </si>
  <si>
    <r>
      <t>07:52 </t>
    </r>
    <r>
      <rPr>
        <sz val="15.4"/>
        <color theme="1"/>
        <rFont val="Lucida Sans Unicode"/>
        <family val="2"/>
      </rPr>
      <t>↑</t>
    </r>
    <r>
      <rPr>
        <sz val="11"/>
        <color theme="1"/>
        <rFont val="Calibri"/>
        <family val="2"/>
        <scheme val="minor"/>
      </rPr>
      <t> </t>
    </r>
    <r>
      <rPr>
        <sz val="11"/>
        <color rgb="FF777777"/>
        <rFont val="Calibri"/>
        <family val="2"/>
        <scheme val="minor"/>
      </rPr>
      <t>(120°)</t>
    </r>
  </si>
  <si>
    <r>
      <t>07:53 </t>
    </r>
    <r>
      <rPr>
        <sz val="15.4"/>
        <color theme="1"/>
        <rFont val="Lucida Sans Unicode"/>
        <family val="2"/>
      </rPr>
      <t>↑</t>
    </r>
    <r>
      <rPr>
        <sz val="11"/>
        <color theme="1"/>
        <rFont val="Calibri"/>
        <family val="2"/>
        <scheme val="minor"/>
      </rPr>
      <t> </t>
    </r>
    <r>
      <rPr>
        <sz val="11"/>
        <color rgb="FF777777"/>
        <rFont val="Calibri"/>
        <family val="2"/>
        <scheme val="minor"/>
      </rPr>
      <t>(120°)</t>
    </r>
  </si>
  <si>
    <r>
      <t>07:54 </t>
    </r>
    <r>
      <rPr>
        <sz val="15.4"/>
        <color theme="1"/>
        <rFont val="Lucida Sans Unicode"/>
        <family val="2"/>
      </rPr>
      <t>↑</t>
    </r>
    <r>
      <rPr>
        <sz val="11"/>
        <color theme="1"/>
        <rFont val="Calibri"/>
        <family val="2"/>
        <scheme val="minor"/>
      </rPr>
      <t> </t>
    </r>
    <r>
      <rPr>
        <sz val="11"/>
        <color rgb="FF777777"/>
        <rFont val="Calibri"/>
        <family val="2"/>
        <scheme val="minor"/>
      </rPr>
      <t>(120°)</t>
    </r>
  </si>
  <si>
    <r>
      <t>07:54 </t>
    </r>
    <r>
      <rPr>
        <sz val="15.4"/>
        <color theme="1"/>
        <rFont val="Lucida Sans Unicode"/>
        <family val="2"/>
      </rPr>
      <t>↑</t>
    </r>
    <r>
      <rPr>
        <sz val="11"/>
        <color theme="1"/>
        <rFont val="Calibri"/>
        <family val="2"/>
        <scheme val="minor"/>
      </rPr>
      <t> </t>
    </r>
    <r>
      <rPr>
        <sz val="11"/>
        <color rgb="FF777777"/>
        <rFont val="Calibri"/>
        <family val="2"/>
        <scheme val="minor"/>
      </rPr>
      <t>(119°)</t>
    </r>
  </si>
  <si>
    <t>Esta folha contém fórmulas e precisam de estar ativadas para obter todas as funcionalidades</t>
  </si>
  <si>
    <t>Como usar</t>
  </si>
  <si>
    <t xml:space="preserve">1 - Na folha "Sun", adicionar as tabelas solares que pode obter a partir do URL "https://www.timeanddate.com/sun/portugal/lisbon?month=8&amp;year=2021". </t>
  </si>
  <si>
    <t>2- Na folha "Plano", preencher a data de início na céula C6</t>
  </si>
  <si>
    <t>3 - Configurar a velocidade média na céula C1 e calorias por KM em C2</t>
  </si>
  <si>
    <t xml:space="preserve">O plano apresentado representa a solução que funcionou para o meu caso. Adapte as etapas ao seu cenário. </t>
  </si>
  <si>
    <t>https://HostelWorld.com</t>
  </si>
  <si>
    <t>335
OLIVEIRA DE AZEMÉIS
Bombeiros Voluntários (DEIXAR DONATIVO)
Rua dos Bombeiros Voluntários
Tel: 256 682 122
~340
SÃO JOÃO DA MADEIRA
AS São João Da Madeira (~25€)
2-star hotel
Praça Luis Ribeiro 7, 3700-172 São João da Madeira
256 836 100</t>
  </si>
  <si>
    <t>404
LABRUGES
Albergue de peregrinos São Tiago de Labruge
Morada: Rua de Labruge, 1720
Tel: +351 229 284 686 ou +351 961 180 256
ANGEIRAS
Orbitur - Angeiras
€14 - P. Campismo
R. Angeiras, 4455-039 Lavra•22 927 0571</t>
  </si>
  <si>
    <t>Bombeiros Municipais (DEIXAR DONATIVO!)
Rua de Stª Iria
Tel: 249 329 140
Residencial Luz (25€) H**
R. Serpa Pinto 144, Tomar
249 312 317
Hotel Cavaleiros De Cristo (27€) H**
R. Alexandre Herculano 7, 2300-554 Tomar
249 321 203</t>
  </si>
  <si>
    <r>
      <t>Albergue Hilário
18 lugares – 10 € (</t>
    </r>
    <r>
      <rPr>
        <sz val="11"/>
        <color rgb="FFFF0000"/>
        <rFont val="Calibri"/>
        <family val="2"/>
        <scheme val="minor"/>
      </rPr>
      <t>15 € no Hotel anexo</t>
    </r>
    <r>
      <rPr>
        <sz val="11"/>
        <color theme="1"/>
        <rFont val="Calibri"/>
        <family val="2"/>
        <scheme val="minor"/>
      </rPr>
      <t>)
E N 1, Avenida da Restauração, 30 – Sernadelo
3050-347 Mealhada
Tel. 916 191 721
Oasis Hotel (22€)
Av. Floresta 39, 3050-347 Mealhada
231 202 081
Residential Pine Green (39€) +3 Km
9 Beco Do Pinho Verde, 3050-184
231 203 106
Quinta dos Três Pinheiros (??€) H***
Estrada Nacional 1, Sernadelo, 3050-382 Mealhada
231 202 391</t>
    </r>
  </si>
  <si>
    <t xml:space="preserve">440
Home of pilgrims d`Apúlia (???€)
Região Norte PT, R. do Açude 22, 4740-051 Apúlia
925 102 999
CMB GUESTHOUSE APÚLIA (45€)
Av. Marginal Cedovém 18, 4740-060 Apúlia
914 331 918
The Spot hostel Ofir (17€) +2,8Km
R. dos Veigas 14, 4740-369 Fão
934 324 426
HI Ofir – Pousada de Juventude (13€)
Al. do Bom Jesus, 4740-322 Fão
253 982 045
</t>
  </si>
  <si>
    <r>
      <t xml:space="preserve">465
Albergue de peregrinos de S João da Cruz dos Caminhos
Igreja do Carmo
4900 - 478 VIANA DO CASTELO
258 822 264
cruzdoscaminhos@gmail.com
</t>
    </r>
    <r>
      <rPr>
        <b/>
        <sz val="11"/>
        <color theme="1"/>
        <rFont val="Calibri"/>
        <family val="2"/>
        <scheme val="minor"/>
      </rPr>
      <t xml:space="preserve">
MTO BOM - Albergue Peregrinos-Hostel de Santa Luzia
Parque das Tílias - Monte de Santa Luzia
4901-909 Viana do Castelo
961 660 300, 258 823 173
hostel@templosantaluzia.org
https://templosantaluzia.org/albergue/
</t>
    </r>
  </si>
  <si>
    <t>499
Albergue de Peregrinos de Caminha
Av. Padre Pinheiro 36, 4910-105 Caminha
914 290 431
BOM CAMINHA • Private Albergue &amp; Guest House (17€)
Rua de, R. Benemérito Joaquim Rosas 25-29, 4910-130 Caminha
963 528 441
Arca Nova Guest House &amp; Hostel - Caminha (15€)
Largo Dr. Sidónio Pais, 4910-120 Caminha
935 390 402</t>
  </si>
  <si>
    <t>~511 Oia
Alojamiento Camino Portugues Oia
12 Rua Serrallo, 36309, Pontevedra, Spain
+34 986 13 69 06
~520
ALBERGUE TURÍSTICO AGUNCHEIRO
Mougás, km 28, 36309 Mougás, Pontevedra, Pontevedra, Spain
+34 665 84 07 74
528 BAIONA
Albergue Estela do Mar (15€)
R. Laureano Salgado, 15, 36300 Baiona, Pontevedra, Spain
+34 604 03 42 27
Hostel Baionamar (12€)
R. Venezuela, 6, bajo 3, 36300 Baiona, Pontevedra, Spain
+34 698 16 55 75
Hotel Bahía Bayona (48€) H***
Est. de Santa Marta, 13, 36308 Baiona, Pontevedra, Spain
+34 986 38 50 04</t>
  </si>
  <si>
    <t>https://www.alberguescaminosantiago.com/camino-de-santiago-portugues-por-la-costa/albergues-del-camino-de-santiago-portugues-por-la-costa/</t>
  </si>
  <si>
    <t xml:space="preserve">Albergue Acuario
52 lugares – 10 €
Rua Estocolmo, 2
Tel: 981 575 438
Albergue San Lázaro
80 lugares – 10 €
Rúa San Lázaro s/n
Tel: 981 571 488 / 618 589 200
Albergue Santo Santiago
36 lugares – 10 €
Rúa do Valiño, 3
Tel: 657 402 403 / 606 437 437
Hostal Mafer (32€) H**
Rúa do Hórreo, nº 22, 2ª planta, 15702 Santiago de Compostela, +34 981 58 43 22
</t>
  </si>
  <si>
    <t>Albergue de Peregrinos
46 lugares – 6 €
Costiña da Carmen s/n
Tel: 666 202 863
Albergue Murgadan
Rúa Corredoira da Barca, 5, 15900 Padrón, A Coruña, Spain
+34 638 29 84 37</t>
  </si>
  <si>
    <t xml:space="preserve">Cabaña Piedra (40€)
https://cabana-piedra.negocio.site/
Camiño Ferreira, 28
36216 Teis
+34605457792
Casa Peixiños (91€) 
https://www.inzulae.com/es/alquiler/casa-vigo-casa-peixinos-299732.html
Baixada á Igrexa, 102, 36216 Vigo, Pontevedra, Spain
+34666624117
</t>
  </si>
  <si>
    <t>poucas alternativas em volta! Haja sorte!</t>
  </si>
  <si>
    <t>Dormida confirmada</t>
  </si>
  <si>
    <t xml:space="preserve">Passo: </t>
  </si>
  <si>
    <t xml:space="preserve">Total de passos </t>
  </si>
  <si>
    <t>595
Hotel Corinto H*
Aldea Touceda, 27, 36157 Pontevedra, Spain
+34986870345
3KM desviado
Hotel Rural Campaniola
Lugar Cabaleiro, 35, 36157 Pontevedra, Spain
+34986872711
599
SAN MARTÍN II Pensiones
Rúa San Mauro, nº 75
36191 Barro
+34 986 713 351
601
Albergue de Peregrinos da Paróquia de Portela
32 lugares – 6 €
A Cancela (junto à Igreja Paroquial)
Tel: 655 952 805
yoyo@barosa.es</t>
  </si>
  <si>
    <t>Total Kms</t>
  </si>
  <si>
    <t>Esperados</t>
  </si>
  <si>
    <t>Reais</t>
  </si>
  <si>
    <t>Passos</t>
  </si>
  <si>
    <t>KM Reais</t>
  </si>
  <si>
    <t xml:space="preserve">Maré às 10:35. espero que o ferry aconteça pelo menos às 9:00. dependendo do cenário posso ter de encurtar esta jornada, por isso as várias opções a várias distâncias
Taxi  Peregrino: 913 254 110
Barco Sr Mario: 963 416 259
Taxi-Mar: 915 955 827, 258 401 599
</t>
  </si>
  <si>
    <t>Cal</t>
  </si>
  <si>
    <t>Dist</t>
  </si>
  <si>
    <r>
      <t xml:space="preserve">250
SANTA CLARA (COIMBRA)
Albergue de Peregrinos Rainha Santa Isabel
16/20 lugares – 8 €
No Mosteiro Santa Clara-a-Nova
Contactar na sacristia da Igreja até às 18:30 h
Tel: 239 441 674. Depois das 18:30 -&gt; 934 596 564 / 916 008 988 / 966 321 235
251
COIMBRA
</t>
    </r>
    <r>
      <rPr>
        <b/>
        <sz val="11"/>
        <color theme="1"/>
        <rFont val="Calibri"/>
        <family val="2"/>
        <scheme val="minor"/>
      </rPr>
      <t xml:space="preserve">NN Guest House (17€)
 Rua Corpo de Deus, 140, 2º Andar, 3000-121 Coimbra, Portugal 
</t>
    </r>
    <r>
      <rPr>
        <sz val="11"/>
        <color theme="1"/>
        <rFont val="Calibri"/>
        <family val="2"/>
        <scheme val="minor"/>
      </rPr>
      <t xml:space="preserve">
Pousada de Juventude de Coimbra
Rua Dr. Henriques Seco, 14
3000-145 Coimbra
Tel: 239 829 228
coimbra@movijovem.pt
Várias outras opções em HostelWorld
Internacional (20€) H**
Av. Emídio Navarro 4, 3000-150 Coimbra
239 825 503
Residência Lusa Atenas (25€) H**
Av. Fernão de Magalhães 68, 3000-171 Coimbra
239 826 412
Coimbra Portagem Hostel
da Portagem, R. da Couraça Estrela 5 11 L, 3000-433 Coimbra
239 600 134</t>
    </r>
  </si>
  <si>
    <t xml:space="preserve">Lavar Roupa: ao lado do pingo doce na baixa.
</t>
  </si>
  <si>
    <r>
      <t xml:space="preserve">Bombeiros Voluntários (DEIXAR DONATIVO!)
Rua dos Bombeiros Voluntários
Tel: 236 650 510
</t>
    </r>
    <r>
      <rPr>
        <b/>
        <sz val="11"/>
        <color rgb="FFFF0000"/>
        <rFont val="Calibri"/>
        <family val="2"/>
        <scheme val="minor"/>
      </rPr>
      <t>O Bras (€18)
R. 15 de maio 14, 3250-114 Alvaiázere
236 655 405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 xml:space="preserve">
Aldear Turismo Rural e de Habitação, Unipessoal Limitada
R. Conselheiro Furtado dos Santos 16, 3250-114 Alvaiázere
966 234 320
Albergaria Pinheiros
R. Dr. Acúrcio Lopes 1, 3250-187 Alvaiázere
915 440 196</t>
    </r>
  </si>
  <si>
    <t>ALVORGE
Albergue de Peregrinos
Donativo
Junto à Igreja
Mais informações no café da praça.
RABAÇAL
Albergue O Bonito
+351916890599
Casa de Turismo do Rabaçal
Preço p/peregrinos: 15 €
Rua da Igreja
Tel. 918 752 990 / 917 620 982 / 239 569 371
pousadadorabacal@gmail.com</t>
  </si>
  <si>
    <t>outras</t>
  </si>
  <si>
    <t>Comentários após o dia</t>
  </si>
  <si>
    <t>Delta</t>
  </si>
  <si>
    <t>Delta etapa</t>
  </si>
  <si>
    <t>Delta dia</t>
  </si>
  <si>
    <t>Etapa</t>
  </si>
  <si>
    <t>Esp Acum</t>
  </si>
  <si>
    <t>Real Acum</t>
  </si>
  <si>
    <t>Alverca</t>
  </si>
  <si>
    <t>Azambuja</t>
  </si>
  <si>
    <t>Min</t>
  </si>
  <si>
    <t>Max</t>
  </si>
  <si>
    <t>Total Asc</t>
  </si>
  <si>
    <t>La Guarda</t>
  </si>
  <si>
    <t>Redondela</t>
  </si>
  <si>
    <t>Pontevedra</t>
  </si>
  <si>
    <t>Dados do Sol</t>
  </si>
  <si>
    <t>Sim</t>
  </si>
  <si>
    <t>Não</t>
  </si>
  <si>
    <t>ListaAlojamentoConfirmado</t>
  </si>
  <si>
    <t>N.A.</t>
  </si>
  <si>
    <t>Tot. Km Dia</t>
  </si>
  <si>
    <t xml:space="preserve">Temperatura </t>
  </si>
  <si>
    <t>Veloc Media</t>
  </si>
  <si>
    <t>As céulas coloridas contêm fórmulas e não devem ser atualizadas manualmente</t>
  </si>
  <si>
    <t xml:space="preserve">Copiar os dados da tabela no link acima para esta tabela
Estes dados são utilizados para referenciar as horas mais cedo e mais tarde de começar para evitar caminhar de noite, evitando esse risco adicional.
</t>
  </si>
  <si>
    <t>Algumas referências</t>
  </si>
  <si>
    <t>Hostels - reservas</t>
  </si>
  <si>
    <t>Lista de albergues no caminho Português da costa</t>
  </si>
  <si>
    <t xml:space="preserve">O Track GPS </t>
  </si>
  <si>
    <t>Mais alguns algbergues e locais de pernoita</t>
  </si>
  <si>
    <t>Mapa</t>
  </si>
  <si>
    <t>http://ruim.photo/blog/2021/10/13/1millionstepshike-camino-de-santiago-1-setting-the-context/</t>
  </si>
  <si>
    <t>O blog da aventura: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</si>
</sst>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#,##0.00\ &quot;€&quot;;[Red]\-#,##0.00\ &quot;€&quot;"/>
    <numFmt numFmtId="164" formatCode="[h]:mm"/>
    <numFmt numFmtId="165" formatCode="ddd"/>
    <numFmt numFmtId="166" formatCode="[hh]:mm"/>
    <numFmt numFmtId="167" formatCode="h:mm;@"/>
    <numFmt numFmtId="168" formatCode="[$-F400]h:mm:ss\ AM/PM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6"/>
      <color rgb="FF454545"/>
      <name val="Arial"/>
      <family val="2"/>
    </font>
    <font>
      <sz val="15.4"/>
      <color rgb="FF454545"/>
      <name val="Lucida Sans Unicode"/>
      <family val="2"/>
    </font>
    <font>
      <sz val="6"/>
      <color rgb="FF777777"/>
      <name val="Arial"/>
      <family val="2"/>
    </font>
    <font>
      <b/>
      <sz val="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Lucida Sans Unicode"/>
      <family val="2"/>
    </font>
    <font>
      <sz val="8"/>
      <color rgb="FF777777"/>
      <name val="Calibri"/>
      <family val="2"/>
      <scheme val="minor"/>
    </font>
    <font>
      <sz val="8"/>
      <color rgb="FF454545"/>
      <name val="Arial"/>
      <family val="2"/>
    </font>
    <font>
      <sz val="8"/>
      <color rgb="FF454545"/>
      <name val="Lucida Sans Unicode"/>
      <family val="2"/>
    </font>
    <font>
      <sz val="8"/>
      <color rgb="FF777777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5"/>
      <color rgb="FF454545"/>
      <name val="Arial"/>
      <family val="2"/>
    </font>
    <font>
      <sz val="5"/>
      <color rgb="FF777777"/>
      <name val="Arial"/>
      <family val="2"/>
    </font>
    <font>
      <sz val="15.4"/>
      <color theme="1"/>
      <name val="Lucida Sans Unicode"/>
      <family val="2"/>
    </font>
    <font>
      <sz val="11"/>
      <color rgb="FF777777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rgb="FFCCCCCC"/>
      </left>
      <right/>
      <top/>
      <bottom/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 style="medium">
        <color rgb="FFCCCCCC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7">
    <xf numFmtId="0" fontId="0" fillId="0" borderId="0" xfId="0"/>
    <xf numFmtId="20" fontId="0" fillId="0" borderId="0" xfId="0" applyNumberFormat="1"/>
    <xf numFmtId="0" fontId="0" fillId="0" borderId="1" xfId="0" applyBorder="1"/>
    <xf numFmtId="165" fontId="0" fillId="0" borderId="1" xfId="0" applyNumberFormat="1" applyBorder="1" applyAlignment="1">
      <alignment horizontal="center"/>
    </xf>
    <xf numFmtId="0" fontId="1" fillId="0" borderId="0" xfId="0" applyFont="1"/>
    <xf numFmtId="0" fontId="2" fillId="0" borderId="0" xfId="1"/>
    <xf numFmtId="49" fontId="0" fillId="0" borderId="1" xfId="0" applyNumberFormat="1" applyBorder="1" applyAlignment="1">
      <alignment wrapText="1"/>
    </xf>
    <xf numFmtId="0" fontId="0" fillId="0" borderId="2" xfId="0" applyBorder="1"/>
    <xf numFmtId="0" fontId="0" fillId="3" borderId="1" xfId="0" applyFill="1" applyBorder="1" applyAlignment="1">
      <alignment horizontal="center" vertical="center"/>
    </xf>
    <xf numFmtId="20" fontId="0" fillId="0" borderId="2" xfId="0" applyNumberFormat="1" applyBorder="1" applyAlignment="1">
      <alignment horizontal="center"/>
    </xf>
    <xf numFmtId="1" fontId="0" fillId="0" borderId="2" xfId="0" applyNumberFormat="1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166" fontId="0" fillId="0" borderId="0" xfId="0" applyNumberFormat="1"/>
    <xf numFmtId="0" fontId="0" fillId="3" borderId="1" xfId="0" applyFill="1" applyBorder="1" applyAlignment="1">
      <alignment horizontal="center" vertical="center" wrapText="1"/>
    </xf>
    <xf numFmtId="20" fontId="0" fillId="3" borderId="1" xfId="0" applyNumberForma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21" fontId="4" fillId="4" borderId="4" xfId="0" applyNumberFormat="1" applyFont="1" applyFill="1" applyBorder="1" applyAlignment="1">
      <alignment horizontal="center" vertical="center"/>
    </xf>
    <xf numFmtId="20" fontId="4" fillId="4" borderId="4" xfId="0" applyNumberFormat="1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21" fontId="4" fillId="5" borderId="4" xfId="0" applyNumberFormat="1" applyFont="1" applyFill="1" applyBorder="1" applyAlignment="1">
      <alignment horizontal="center" vertical="center"/>
    </xf>
    <xf numFmtId="20" fontId="4" fillId="5" borderId="4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21" fontId="4" fillId="4" borderId="5" xfId="0" applyNumberFormat="1" applyFont="1" applyFill="1" applyBorder="1" applyAlignment="1">
      <alignment horizontal="center" vertical="center"/>
    </xf>
    <xf numFmtId="20" fontId="4" fillId="4" borderId="5" xfId="0" applyNumberFormat="1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21" fontId="8" fillId="4" borderId="4" xfId="0" applyNumberFormat="1" applyFont="1" applyFill="1" applyBorder="1" applyAlignment="1">
      <alignment horizontal="center" vertical="center"/>
    </xf>
    <xf numFmtId="20" fontId="8" fillId="4" borderId="4" xfId="0" applyNumberFormat="1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21" fontId="8" fillId="5" borderId="4" xfId="0" applyNumberFormat="1" applyFont="1" applyFill="1" applyBorder="1" applyAlignment="1">
      <alignment horizontal="center" vertical="center"/>
    </xf>
    <xf numFmtId="20" fontId="8" fillId="5" borderId="4" xfId="0" applyNumberFormat="1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21" fontId="12" fillId="4" borderId="5" xfId="0" applyNumberFormat="1" applyFont="1" applyFill="1" applyBorder="1" applyAlignment="1">
      <alignment horizontal="center" vertical="center"/>
    </xf>
    <xf numFmtId="20" fontId="12" fillId="4" borderId="5" xfId="0" applyNumberFormat="1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21" fontId="12" fillId="5" borderId="4" xfId="0" applyNumberFormat="1" applyFont="1" applyFill="1" applyBorder="1" applyAlignment="1">
      <alignment horizontal="center" vertical="center"/>
    </xf>
    <xf numFmtId="20" fontId="12" fillId="5" borderId="4" xfId="0" applyNumberFormat="1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21" fontId="12" fillId="4" borderId="4" xfId="0" applyNumberFormat="1" applyFont="1" applyFill="1" applyBorder="1" applyAlignment="1">
      <alignment horizontal="center" vertical="center"/>
    </xf>
    <xf numFmtId="20" fontId="12" fillId="4" borderId="4" xfId="0" applyNumberFormat="1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21" fontId="12" fillId="4" borderId="6" xfId="0" applyNumberFormat="1" applyFont="1" applyFill="1" applyBorder="1" applyAlignment="1">
      <alignment horizontal="center" vertical="center"/>
    </xf>
    <xf numFmtId="20" fontId="12" fillId="4" borderId="6" xfId="0" applyNumberFormat="1" applyFont="1" applyFill="1" applyBorder="1" applyAlignment="1">
      <alignment horizontal="center" vertical="center"/>
    </xf>
    <xf numFmtId="0" fontId="16" fillId="0" borderId="0" xfId="0" applyFont="1"/>
    <xf numFmtId="167" fontId="0" fillId="0" borderId="0" xfId="0" applyNumberFormat="1"/>
    <xf numFmtId="0" fontId="7" fillId="5" borderId="0" xfId="0" applyFont="1" applyFill="1" applyAlignment="1">
      <alignment horizontal="left" vertical="center" wrapText="1"/>
    </xf>
    <xf numFmtId="0" fontId="4" fillId="4" borderId="4" xfId="0" applyFont="1" applyFill="1" applyBorder="1" applyAlignment="1">
      <alignment horizontal="right" vertical="center" wrapText="1"/>
    </xf>
    <xf numFmtId="0" fontId="4" fillId="5" borderId="4" xfId="0" applyFont="1" applyFill="1" applyBorder="1" applyAlignment="1">
      <alignment horizontal="right" vertical="center" wrapText="1"/>
    </xf>
    <xf numFmtId="0" fontId="4" fillId="4" borderId="6" xfId="0" applyFont="1" applyFill="1" applyBorder="1" applyAlignment="1">
      <alignment horizontal="center" vertical="center"/>
    </xf>
    <xf numFmtId="21" fontId="4" fillId="4" borderId="6" xfId="0" applyNumberFormat="1" applyFont="1" applyFill="1" applyBorder="1" applyAlignment="1">
      <alignment horizontal="center" vertical="center"/>
    </xf>
    <xf numFmtId="20" fontId="4" fillId="4" borderId="6" xfId="0" applyNumberFormat="1" applyFont="1" applyFill="1" applyBorder="1" applyAlignment="1">
      <alignment horizontal="center" vertical="center"/>
    </xf>
    <xf numFmtId="16" fontId="15" fillId="4" borderId="0" xfId="0" applyNumberFormat="1" applyFont="1" applyFill="1" applyAlignment="1">
      <alignment horizontal="right" vertical="center" wrapText="1"/>
    </xf>
    <xf numFmtId="0" fontId="4" fillId="4" borderId="5" xfId="0" applyFont="1" applyFill="1" applyBorder="1" applyAlignment="1">
      <alignment horizontal="right" vertical="center" wrapText="1"/>
    </xf>
    <xf numFmtId="0" fontId="4" fillId="4" borderId="6" xfId="0" applyFont="1" applyFill="1" applyBorder="1" applyAlignment="1">
      <alignment horizontal="right" vertical="center" wrapText="1"/>
    </xf>
    <xf numFmtId="0" fontId="8" fillId="4" borderId="4" xfId="0" applyFont="1" applyFill="1" applyBorder="1" applyAlignment="1">
      <alignment horizontal="right" vertical="center" wrapText="1"/>
    </xf>
    <xf numFmtId="0" fontId="8" fillId="5" borderId="4" xfId="0" applyFont="1" applyFill="1" applyBorder="1" applyAlignment="1">
      <alignment horizontal="right" vertical="center" wrapText="1"/>
    </xf>
    <xf numFmtId="0" fontId="12" fillId="4" borderId="5" xfId="0" applyFont="1" applyFill="1" applyBorder="1" applyAlignment="1">
      <alignment horizontal="right" vertical="center" wrapText="1"/>
    </xf>
    <xf numFmtId="0" fontId="12" fillId="5" borderId="4" xfId="0" applyFont="1" applyFill="1" applyBorder="1" applyAlignment="1">
      <alignment horizontal="right" vertical="center" wrapText="1"/>
    </xf>
    <xf numFmtId="0" fontId="12" fillId="4" borderId="4" xfId="0" applyFont="1" applyFill="1" applyBorder="1" applyAlignment="1">
      <alignment horizontal="right" vertical="center" wrapText="1"/>
    </xf>
    <xf numFmtId="0" fontId="12" fillId="4" borderId="6" xfId="0" applyFont="1" applyFill="1" applyBorder="1" applyAlignment="1">
      <alignment horizontal="right" vertical="center" wrapText="1"/>
    </xf>
    <xf numFmtId="0" fontId="15" fillId="5" borderId="0" xfId="0" applyFont="1" applyFill="1" applyAlignment="1">
      <alignment vertical="center" wrapText="1"/>
    </xf>
    <xf numFmtId="0" fontId="9" fillId="5" borderId="0" xfId="0" applyFont="1" applyFill="1" applyAlignment="1">
      <alignment vertical="center" wrapText="1"/>
    </xf>
    <xf numFmtId="0" fontId="9" fillId="5" borderId="7" xfId="0" applyFont="1" applyFill="1" applyBorder="1" applyAlignment="1">
      <alignment vertical="center" wrapText="1"/>
    </xf>
    <xf numFmtId="0" fontId="9" fillId="5" borderId="4" xfId="0" applyFont="1" applyFill="1" applyBorder="1" applyAlignment="1">
      <alignment vertical="center" wrapText="1"/>
    </xf>
    <xf numFmtId="168" fontId="4" fillId="4" borderId="5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20" fontId="0" fillId="0" borderId="1" xfId="0" applyNumberFormat="1" applyBorder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9" fillId="6" borderId="0" xfId="0" applyFont="1" applyFill="1" applyAlignment="1">
      <alignment vertical="center" wrapText="1"/>
    </xf>
    <xf numFmtId="0" fontId="9" fillId="6" borderId="7" xfId="0" applyFont="1" applyFill="1" applyBorder="1" applyAlignment="1">
      <alignment vertical="center" wrapText="1"/>
    </xf>
    <xf numFmtId="20" fontId="4" fillId="6" borderId="5" xfId="0" applyNumberFormat="1" applyFont="1" applyFill="1" applyBorder="1" applyAlignment="1">
      <alignment horizontal="center" vertical="center"/>
    </xf>
    <xf numFmtId="20" fontId="4" fillId="6" borderId="4" xfId="0" applyNumberFormat="1" applyFont="1" applyFill="1" applyBorder="1" applyAlignment="1">
      <alignment horizontal="center" vertical="center"/>
    </xf>
    <xf numFmtId="20" fontId="4" fillId="6" borderId="6" xfId="0" applyNumberFormat="1" applyFont="1" applyFill="1" applyBorder="1" applyAlignment="1">
      <alignment horizontal="center" vertical="center"/>
    </xf>
    <xf numFmtId="20" fontId="8" fillId="6" borderId="4" xfId="0" applyNumberFormat="1" applyFont="1" applyFill="1" applyBorder="1" applyAlignment="1">
      <alignment horizontal="center" vertical="center"/>
    </xf>
    <xf numFmtId="20" fontId="12" fillId="6" borderId="5" xfId="0" applyNumberFormat="1" applyFont="1" applyFill="1" applyBorder="1" applyAlignment="1">
      <alignment horizontal="center" vertical="center"/>
    </xf>
    <xf numFmtId="20" fontId="12" fillId="6" borderId="4" xfId="0" applyNumberFormat="1" applyFont="1" applyFill="1" applyBorder="1" applyAlignment="1">
      <alignment horizontal="center" vertical="center"/>
    </xf>
    <xf numFmtId="20" fontId="12" fillId="6" borderId="6" xfId="0" applyNumberFormat="1" applyFont="1" applyFill="1" applyBorder="1" applyAlignment="1">
      <alignment horizontal="center" vertical="center"/>
    </xf>
    <xf numFmtId="0" fontId="0" fillId="6" borderId="0" xfId="0" applyFill="1"/>
    <xf numFmtId="165" fontId="12" fillId="4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8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3" fillId="0" borderId="1" xfId="0" applyNumberFormat="1" applyFont="1" applyBorder="1" applyAlignment="1">
      <alignment wrapText="1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1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0" fillId="8" borderId="1" xfId="0" applyFill="1" applyBorder="1"/>
    <xf numFmtId="1" fontId="0" fillId="8" borderId="1" xfId="0" applyNumberFormat="1" applyFill="1" applyBorder="1"/>
    <xf numFmtId="1" fontId="1" fillId="0" borderId="1" xfId="0" applyNumberFormat="1" applyFont="1" applyBorder="1" applyAlignment="1">
      <alignment horizontal="center" wrapText="1"/>
    </xf>
    <xf numFmtId="1" fontId="0" fillId="8" borderId="1" xfId="0" applyNumberFormat="1" applyFill="1" applyBorder="1" applyAlignment="1">
      <alignment horizontal="center" vertical="center"/>
    </xf>
    <xf numFmtId="20" fontId="0" fillId="8" borderId="1" xfId="0" applyNumberFormat="1" applyFill="1" applyBorder="1" applyAlignment="1">
      <alignment horizontal="center" vertical="center"/>
    </xf>
    <xf numFmtId="0" fontId="0" fillId="8" borderId="1" xfId="0" applyFill="1" applyBorder="1" applyAlignment="1">
      <alignment vertical="center"/>
    </xf>
    <xf numFmtId="20" fontId="0" fillId="8" borderId="1" xfId="0" applyNumberFormat="1" applyFill="1" applyBorder="1" applyAlignment="1">
      <alignment vertical="center"/>
    </xf>
    <xf numFmtId="0" fontId="0" fillId="8" borderId="1" xfId="0" applyFill="1" applyBorder="1" applyAlignment="1">
      <alignment horizontal="center" vertical="center"/>
    </xf>
    <xf numFmtId="16" fontId="0" fillId="8" borderId="1" xfId="0" applyNumberFormat="1" applyFill="1" applyBorder="1" applyAlignment="1">
      <alignment horizontal="center" vertical="center"/>
    </xf>
    <xf numFmtId="165" fontId="0" fillId="8" borderId="1" xfId="0" applyNumberFormat="1" applyFill="1" applyBorder="1" applyAlignment="1">
      <alignment horizontal="center" vertical="center"/>
    </xf>
    <xf numFmtId="16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 wrapText="1"/>
    </xf>
    <xf numFmtId="0" fontId="0" fillId="7" borderId="0" xfId="0" applyFill="1" applyAlignment="1">
      <alignment horizontal="center"/>
    </xf>
    <xf numFmtId="164" fontId="0" fillId="9" borderId="0" xfId="0" applyNumberFormat="1" applyFill="1"/>
    <xf numFmtId="0" fontId="0" fillId="9" borderId="0" xfId="0" applyFill="1"/>
  </cellXfs>
  <cellStyles count="2">
    <cellStyle name="Hyperlink" xfId="1" builtinId="8"/>
    <cellStyle name="Normal" xfId="0" builtinId="0"/>
  </cellStyles>
  <dxfs count="23"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454545"/>
        <name val="Arial"/>
        <family val="2"/>
        <scheme val="none"/>
      </font>
      <fill>
        <patternFill patternType="solid">
          <fgColor indexed="64"/>
          <bgColor rgb="FFFFFFFF"/>
        </patternFill>
      </fill>
      <alignment horizontal="right" vertical="center" textRotation="0" wrapText="1" indent="0" justifyLastLine="0" shrinkToFit="0" readingOrder="0"/>
      <border diagonalUp="0" diagonalDown="0">
        <left style="medium">
          <color rgb="FFCCCCCC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454545"/>
        <name val="Arial"/>
        <family val="2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CCCCCC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454545"/>
        <name val="Arial"/>
        <family val="2"/>
        <scheme val="none"/>
      </font>
      <numFmt numFmtId="169" formatCode="h:mm"/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CCCCCC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454545"/>
        <name val="Arial"/>
        <family val="2"/>
        <scheme val="none"/>
      </font>
      <numFmt numFmtId="169" formatCode="h:mm"/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CCCCCC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454545"/>
        <name val="Arial"/>
        <family val="2"/>
        <scheme val="none"/>
      </font>
      <numFmt numFmtId="169" formatCode="h:mm"/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CCCCCC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454545"/>
        <name val="Arial"/>
        <family val="2"/>
        <scheme val="none"/>
      </font>
      <numFmt numFmtId="169" formatCode="h:mm"/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CCCCCC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454545"/>
        <name val="Arial"/>
        <family val="2"/>
        <scheme val="none"/>
      </font>
      <numFmt numFmtId="169" formatCode="h:mm"/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CCCCCC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454545"/>
        <name val="Arial"/>
        <family val="2"/>
        <scheme val="none"/>
      </font>
      <numFmt numFmtId="169" formatCode="h:mm"/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CCCCCC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454545"/>
        <name val="Arial"/>
        <family val="2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CCCCCC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454545"/>
        <name val="Arial"/>
        <family val="2"/>
        <scheme val="none"/>
      </font>
      <numFmt numFmtId="170" formatCode="h:mm:ss"/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CCCCCC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454545"/>
        <name val="Arial"/>
        <family val="2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CCCCCC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454545"/>
        <name val="Arial"/>
        <family val="2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CCCCCC"/>
        </left>
        <right/>
        <top/>
        <bottom/>
        <vertical/>
        <horizontal/>
      </border>
    </dxf>
    <dxf>
      <numFmt numFmtId="165" formatCode="ddd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71" formatCode="d\-mmm"/>
      <fill>
        <patternFill patternType="solid">
          <fgColor indexed="64"/>
          <bgColor rgb="FFFFFFFF"/>
        </patternFill>
      </fill>
      <alignment horizontal="right" vertical="center" textRotation="0" wrapText="1" indent="0" justifyLastLine="0" shrinkToFit="0" readingOrder="0"/>
    </dxf>
    <dxf>
      <border outline="0">
        <left style="medium">
          <color rgb="FFCCCCCC"/>
        </left>
        <right style="medium">
          <color rgb="FFCCCCCC"/>
        </right>
        <top style="medium">
          <color rgb="FFCCCCCC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454545"/>
        <name val="Arial"/>
        <family val="2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rgb="FFF7F7F7"/>
        </patternFill>
      </fill>
      <alignment horizontal="general" vertical="center" textRotation="0" wrapText="1" indent="0" justifyLastLine="0" shrinkToFit="0" readingOrder="0"/>
      <border diagonalUp="0" diagonalDown="0" outline="0">
        <left style="medium">
          <color rgb="FFCCCCCC"/>
        </left>
        <right style="medium">
          <color rgb="FFCCCCCC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Distribuição em KM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Plano!$I$6:$I$27</c:f>
              <c:numCache>
                <c:formatCode>General</c:formatCode>
                <c:ptCount val="22"/>
                <c:pt idx="0">
                  <c:v>28</c:v>
                </c:pt>
                <c:pt idx="1">
                  <c:v>20</c:v>
                </c:pt>
                <c:pt idx="2">
                  <c:v>28</c:v>
                </c:pt>
                <c:pt idx="3">
                  <c:v>35</c:v>
                </c:pt>
                <c:pt idx="4">
                  <c:v>30</c:v>
                </c:pt>
                <c:pt idx="5">
                  <c:v>34</c:v>
                </c:pt>
                <c:pt idx="6">
                  <c:v>32</c:v>
                </c:pt>
                <c:pt idx="7">
                  <c:v>34</c:v>
                </c:pt>
                <c:pt idx="8">
                  <c:v>26</c:v>
                </c:pt>
                <c:pt idx="9">
                  <c:v>24</c:v>
                </c:pt>
                <c:pt idx="10">
                  <c:v>26</c:v>
                </c:pt>
                <c:pt idx="11">
                  <c:v>34</c:v>
                </c:pt>
                <c:pt idx="12">
                  <c:v>34</c:v>
                </c:pt>
                <c:pt idx="13">
                  <c:v>35</c:v>
                </c:pt>
                <c:pt idx="14">
                  <c:v>28</c:v>
                </c:pt>
                <c:pt idx="15">
                  <c:v>33</c:v>
                </c:pt>
                <c:pt idx="16">
                  <c:v>27</c:v>
                </c:pt>
                <c:pt idx="17">
                  <c:v>36</c:v>
                </c:pt>
                <c:pt idx="18">
                  <c:v>33</c:v>
                </c:pt>
                <c:pt idx="19">
                  <c:v>40</c:v>
                </c:pt>
                <c:pt idx="20">
                  <c:v>30</c:v>
                </c:pt>
                <c:pt idx="21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0FB-46C4-873D-AF13A88BA2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2902008"/>
        <c:axId val="832902992"/>
      </c:scatterChart>
      <c:valAx>
        <c:axId val="832902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832902992"/>
        <c:crosses val="autoZero"/>
        <c:crossBetween val="midCat"/>
      </c:valAx>
      <c:valAx>
        <c:axId val="832902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8329020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services.timeanddate.com/api/services/astronomy.htm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</xdr:row>
      <xdr:rowOff>180974</xdr:rowOff>
    </xdr:from>
    <xdr:to>
      <xdr:col>26</xdr:col>
      <xdr:colOff>66675</xdr:colOff>
      <xdr:row>41</xdr:row>
      <xdr:rowOff>28574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850AF1B-25A7-4C57-944D-0A8ED3F343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73</xdr:row>
      <xdr:rowOff>0</xdr:rowOff>
    </xdr:from>
    <xdr:to>
      <xdr:col>0</xdr:col>
      <xdr:colOff>304800</xdr:colOff>
      <xdr:row>74</xdr:row>
      <xdr:rowOff>120650</xdr:rowOff>
    </xdr:to>
    <xdr:sp macro="" textlink="">
      <xdr:nvSpPr>
        <xdr:cNvPr id="1025" name="AutoShape 1" descr="API icon">
          <a:hlinkClick xmlns:r="http://schemas.openxmlformats.org/officeDocument/2006/relationships" r:id="rId1" tooltip="Try Our Astro API"/>
          <a:extLst>
            <a:ext uri="{FF2B5EF4-FFF2-40B4-BE49-F238E27FC236}">
              <a16:creationId xmlns:a16="http://schemas.microsoft.com/office/drawing/2014/main" id="{009D6949-E417-4045-8F0A-B933FAAC47B3}"/>
            </a:ext>
          </a:extLst>
        </xdr:cNvPr>
        <xdr:cNvSpPr>
          <a:spLocks noChangeAspect="1" noChangeArrowheads="1"/>
        </xdr:cNvSpPr>
      </xdr:nvSpPr>
      <xdr:spPr bwMode="auto">
        <a:xfrm>
          <a:off x="0" y="984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9721B39-31F2-4960-B3CA-D6833AC652BD}" name="sun" displayName="sun" ref="A2:N155" totalsRowShown="0" headerRowDxfId="22" dataDxfId="21" tableBorderDxfId="20">
  <autoFilter ref="A2:N155" xr:uid="{38F7D366-EC9F-4910-AF90-23F7FB151F3D}"/>
  <tableColumns count="14">
    <tableColumn id="1" xr3:uid="{6434A2E9-8DF7-404D-85D0-9CBF3A02F0A9}" name="date" dataDxfId="19"/>
    <tableColumn id="2" xr3:uid="{EF4329C0-3B10-4A77-B3EE-40956A537D95}" name="weekday" dataDxfId="18">
      <calculatedColumnFormula>WEEKDAY(A3)</calculatedColumnFormula>
    </tableColumn>
    <tableColumn id="3" xr3:uid="{1BEA951D-4FBE-4B97-A9B7-752EE27E2013}" name="Sunrise" dataDxfId="17"/>
    <tableColumn id="4" xr3:uid="{EF056CD7-6077-4349-A0C0-DB2F815552C5}" name="Sunset" dataDxfId="16"/>
    <tableColumn id="5" xr3:uid="{24FD96BB-2B7F-4852-A0A5-71B28C33D8A9}" name="Length" dataDxfId="15"/>
    <tableColumn id="6" xr3:uid="{BF9A40B3-E014-4995-A02F-79C9AB2FAE10}" name="Diff." dataDxfId="14"/>
    <tableColumn id="7" xr3:uid="{5FE6A556-25EE-4021-9A25-A932187A43DF}" name="Start" dataDxfId="13"/>
    <tableColumn id="8" xr3:uid="{25A7F8A3-01FF-4515-86F8-482991A70BBE}" name="End" dataDxfId="12"/>
    <tableColumn id="9" xr3:uid="{823A0EB9-32DB-4205-9BE6-D3080E0A6584}" name="Start2" dataDxfId="11"/>
    <tableColumn id="10" xr3:uid="{2E39270E-BE9D-4E97-9D11-A76337867BB9}" name="End3" dataDxfId="10"/>
    <tableColumn id="11" xr3:uid="{CB4A91F5-15DC-49F3-839D-E103278E4DBD}" name="Start4" dataDxfId="9"/>
    <tableColumn id="12" xr3:uid="{607B7882-4560-4A2D-9ABE-EA0DC0BC1166}" name="End5" dataDxfId="8"/>
    <tableColumn id="13" xr3:uid="{DF1A2BCE-CA73-47D8-9FE6-B7F7CEBFE2D4}" name="Time" dataDxfId="7"/>
    <tableColumn id="14" xr3:uid="{59CF1733-8954-43E1-8E03-346EF92046CB}" name="Mil. km" dataDxfId="6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nam06.safelinks.protection.outlook.com/?url=http%3A%2F%2Fcaminhocentralasantiago.blogspot.com%2Fp%2Falbergues-e-pernoita.html&amp;data=02%7C01%7CRui.Melo%40microsoft.com%7C8416dd24bfed4957f1cd08d785808ef3%7C72f988bf86f141af91ab2d7cd011db47%7C1%7C0%7C637124659516084782&amp;sdata=cQDFL2ZV%2BP03qnKEczYyj%2FPvmHIYC7m5HOscqpbWxMw%3D&amp;reserved=0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wikiloc.com/hiking-trails/caminho-portugues-lisboa-santiago-path-23256637" TargetMode="External"/><Relationship Id="rId1" Type="http://schemas.openxmlformats.org/officeDocument/2006/relationships/hyperlink" Target="https://hostelworld.com/" TargetMode="External"/><Relationship Id="rId6" Type="http://schemas.openxmlformats.org/officeDocument/2006/relationships/hyperlink" Target="https://www.alberguescaminosantiago.com/camino-de-santiago-portugues-por-la-costa/albergues-del-camino-de-santiago-portugues-por-la-costa/" TargetMode="External"/><Relationship Id="rId5" Type="http://schemas.openxmlformats.org/officeDocument/2006/relationships/hyperlink" Target="http://ruim.photo/blog/2021/10/13/1millionstepshike-camino-de-santiago-1-setting-the-context/" TargetMode="External"/><Relationship Id="rId4" Type="http://schemas.openxmlformats.org/officeDocument/2006/relationships/hyperlink" Target="https://www.google.com/maps/d/u/1/viewer?mid=1GaondIIiXOTG6NdyF2oKBChV2VxBb0ug&amp;ll=40.82773698674817%2C-8.743224499999993&amp;z=7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timeanddate.com/sun/portugal/lisbon?month=8&amp;year=2021" TargetMode="External"/><Relationship Id="rId6" Type="http://schemas.openxmlformats.org/officeDocument/2006/relationships/comments" Target="../comments2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1FB4C-967A-4999-B18C-A64F740D6F12}">
  <dimension ref="A1:V25"/>
  <sheetViews>
    <sheetView tabSelected="1" workbookViewId="0">
      <selection activeCell="B17" sqref="B17"/>
    </sheetView>
  </sheetViews>
  <sheetFormatPr defaultRowHeight="14.5" x14ac:dyDescent="0.35"/>
  <cols>
    <col min="1" max="1" width="43.08984375" customWidth="1"/>
    <col min="22" max="22" width="0" hidden="1" customWidth="1"/>
  </cols>
  <sheetData>
    <row r="1" spans="1:22" x14ac:dyDescent="0.35">
      <c r="A1" t="s">
        <v>370</v>
      </c>
    </row>
    <row r="3" spans="1:22" x14ac:dyDescent="0.35">
      <c r="A3" t="s">
        <v>629</v>
      </c>
      <c r="V3" t="s">
        <v>684</v>
      </c>
    </row>
    <row r="4" spans="1:22" x14ac:dyDescent="0.35">
      <c r="A4" t="s">
        <v>689</v>
      </c>
      <c r="V4" t="s">
        <v>682</v>
      </c>
    </row>
    <row r="5" spans="1:22" x14ac:dyDescent="0.35">
      <c r="A5" t="s">
        <v>634</v>
      </c>
      <c r="V5" t="s">
        <v>683</v>
      </c>
    </row>
    <row r="7" spans="1:22" x14ac:dyDescent="0.35">
      <c r="A7" s="4" t="s">
        <v>630</v>
      </c>
    </row>
    <row r="8" spans="1:22" x14ac:dyDescent="0.35">
      <c r="A8" t="s">
        <v>631</v>
      </c>
    </row>
    <row r="9" spans="1:22" x14ac:dyDescent="0.35">
      <c r="A9" t="s">
        <v>632</v>
      </c>
    </row>
    <row r="10" spans="1:22" x14ac:dyDescent="0.35">
      <c r="A10" t="s">
        <v>633</v>
      </c>
    </row>
    <row r="12" spans="1:22" x14ac:dyDescent="0.35">
      <c r="A12" t="s">
        <v>698</v>
      </c>
      <c r="B12" s="5" t="s">
        <v>697</v>
      </c>
    </row>
    <row r="14" spans="1:22" x14ac:dyDescent="0.35">
      <c r="A14" s="4" t="s">
        <v>691</v>
      </c>
    </row>
    <row r="15" spans="1:22" x14ac:dyDescent="0.35">
      <c r="A15" t="s">
        <v>692</v>
      </c>
      <c r="B15" s="5" t="s">
        <v>635</v>
      </c>
    </row>
    <row r="16" spans="1:22" x14ac:dyDescent="0.35">
      <c r="A16" t="s">
        <v>693</v>
      </c>
      <c r="B16" s="5" t="s">
        <v>644</v>
      </c>
    </row>
    <row r="17" spans="1:5" x14ac:dyDescent="0.35">
      <c r="A17" t="s">
        <v>694</v>
      </c>
      <c r="B17" s="5" t="s">
        <v>23</v>
      </c>
    </row>
    <row r="18" spans="1:5" x14ac:dyDescent="0.35">
      <c r="A18" t="s">
        <v>695</v>
      </c>
      <c r="B18" s="5" t="s">
        <v>25</v>
      </c>
    </row>
    <row r="19" spans="1:5" x14ac:dyDescent="0.35">
      <c r="A19" t="s">
        <v>696</v>
      </c>
      <c r="B19" s="5" t="s">
        <v>369</v>
      </c>
      <c r="C19" s="1"/>
      <c r="D19" s="82"/>
      <c r="E19" s="82"/>
    </row>
    <row r="20" spans="1:5" x14ac:dyDescent="0.35">
      <c r="B20" s="1"/>
      <c r="C20" s="1"/>
      <c r="D20" s="82"/>
      <c r="E20" s="82"/>
    </row>
    <row r="21" spans="1:5" x14ac:dyDescent="0.35">
      <c r="C21" s="1"/>
      <c r="D21" s="82"/>
      <c r="E21" s="82"/>
    </row>
    <row r="22" spans="1:5" x14ac:dyDescent="0.35">
      <c r="C22" s="1"/>
      <c r="D22" s="82"/>
      <c r="E22" s="82"/>
    </row>
    <row r="23" spans="1:5" x14ac:dyDescent="0.35">
      <c r="C23" s="1"/>
      <c r="D23" s="82"/>
      <c r="E23" s="82"/>
    </row>
    <row r="25" spans="1:5" x14ac:dyDescent="0.35">
      <c r="D25" s="82"/>
      <c r="E25" s="82"/>
    </row>
  </sheetData>
  <hyperlinks>
    <hyperlink ref="B15" r:id="rId1" xr:uid="{AB8E31D2-118D-4527-8C8C-0DD9B7241221}"/>
    <hyperlink ref="B17" r:id="rId2" xr:uid="{EBBE0457-623D-4B8E-871E-C20484F41D0C}"/>
    <hyperlink ref="B18" r:id="rId3" display="https://nam06.safelinks.protection.outlook.com/?url=http%3A%2F%2Fcaminhocentralasantiago.blogspot.com%2Fp%2Falbergues-e-pernoita.html&amp;data=02%7C01%7CRui.Melo%40microsoft.com%7C8416dd24bfed4957f1cd08d785808ef3%7C72f988bf86f141af91ab2d7cd011db47%7C1%7C0%7C637124659516084782&amp;sdata=cQDFL2ZV%2BP03qnKEczYyj%2FPvmHIYC7m5HOscqpbWxMw%3D&amp;reserved=0" xr:uid="{0182A31A-0867-498E-8C52-A38E7510B441}"/>
    <hyperlink ref="B19" r:id="rId4" xr:uid="{7F9B5D5D-53B1-428A-AEBD-16B4E8E987F2}"/>
    <hyperlink ref="B12" r:id="rId5" xr:uid="{935C055E-99F1-471B-BDD9-CB99ABA094B1}"/>
    <hyperlink ref="B16" r:id="rId6" xr:uid="{18A6E7B5-61F7-4829-8560-B1AF44F02D4E}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B4671-E771-4C69-8C0B-C1249940C018}">
  <sheetPr>
    <pageSetUpPr fitToPage="1"/>
  </sheetPr>
  <dimension ref="A1:AJ35"/>
  <sheetViews>
    <sheetView zoomScale="75" zoomScaleNormal="75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T1" sqref="T1"/>
    </sheetView>
  </sheetViews>
  <sheetFormatPr defaultRowHeight="14.5" x14ac:dyDescent="0.35"/>
  <cols>
    <col min="1" max="1" width="8.7265625" style="68"/>
    <col min="2" max="2" width="14.90625" customWidth="1"/>
    <col min="3" max="3" width="16.6328125" customWidth="1"/>
    <col min="4" max="4" width="5.54296875" customWidth="1"/>
    <col min="5" max="5" width="13.26953125" style="11" customWidth="1"/>
    <col min="6" max="6" width="5.81640625" style="81" customWidth="1"/>
    <col min="7" max="7" width="12.26953125" customWidth="1"/>
    <col min="8" max="8" width="7.08984375" customWidth="1"/>
    <col min="9" max="9" width="5.54296875" style="81" customWidth="1"/>
    <col min="10" max="10" width="11.453125" bestFit="1" customWidth="1"/>
    <col min="11" max="11" width="12.81640625" bestFit="1" customWidth="1"/>
    <col min="12" max="12" width="11.1796875" customWidth="1"/>
    <col min="14" max="14" width="9.81640625" customWidth="1"/>
    <col min="15" max="15" width="12.453125" customWidth="1"/>
    <col min="16" max="16" width="6.90625" customWidth="1"/>
    <col min="17" max="17" width="6.08984375" customWidth="1"/>
    <col min="18" max="18" width="11.36328125" customWidth="1"/>
    <col min="19" max="19" width="17.1796875" customWidth="1"/>
    <col min="20" max="20" width="55.1796875" customWidth="1"/>
    <col min="21" max="21" width="14.6328125" customWidth="1"/>
    <col min="22" max="22" width="31.08984375" style="11" customWidth="1"/>
    <col min="23" max="23" width="12.26953125" customWidth="1"/>
    <col min="24" max="24" width="12.36328125" customWidth="1"/>
    <col min="25" max="25" width="11.7265625" bestFit="1" customWidth="1"/>
    <col min="26" max="26" width="14.453125" customWidth="1"/>
    <col min="28" max="28" width="11.36328125" customWidth="1"/>
    <col min="31" max="31" width="11" bestFit="1" customWidth="1"/>
    <col min="32" max="32" width="8.90625" bestFit="1" customWidth="1"/>
    <col min="33" max="35" width="8.90625" customWidth="1"/>
    <col min="36" max="36" width="57.54296875" style="11" customWidth="1"/>
  </cols>
  <sheetData>
    <row r="1" spans="1:36" x14ac:dyDescent="0.35">
      <c r="B1" s="4" t="s">
        <v>688</v>
      </c>
      <c r="C1">
        <v>4.5</v>
      </c>
      <c r="F1" s="69" t="s">
        <v>16</v>
      </c>
      <c r="H1" s="115">
        <f>SUM(J6:J27)</f>
        <v>6.2453703703703702</v>
      </c>
      <c r="U1" s="5"/>
    </row>
    <row r="2" spans="1:36" x14ac:dyDescent="0.35">
      <c r="B2" s="4" t="s">
        <v>15</v>
      </c>
      <c r="C2">
        <v>80</v>
      </c>
      <c r="F2" s="69" t="s">
        <v>17</v>
      </c>
      <c r="H2" s="116">
        <f>H27*C2</f>
        <v>53760</v>
      </c>
    </row>
    <row r="3" spans="1:36" x14ac:dyDescent="0.35">
      <c r="C3" s="1"/>
      <c r="L3" s="5"/>
    </row>
    <row r="4" spans="1:36" x14ac:dyDescent="0.35">
      <c r="A4" s="106"/>
      <c r="B4" s="103" t="s">
        <v>0</v>
      </c>
      <c r="C4" s="103" t="s">
        <v>11</v>
      </c>
      <c r="D4" s="103"/>
      <c r="E4" s="103" t="s">
        <v>1</v>
      </c>
      <c r="F4" s="103"/>
      <c r="G4" s="103" t="s">
        <v>2</v>
      </c>
      <c r="H4" s="103"/>
      <c r="I4" s="103" t="s">
        <v>14</v>
      </c>
      <c r="J4" s="103"/>
      <c r="K4" s="103"/>
      <c r="L4" s="103"/>
      <c r="M4" s="103"/>
      <c r="N4" s="103"/>
      <c r="O4" s="103" t="s">
        <v>681</v>
      </c>
      <c r="P4" s="103"/>
      <c r="Q4" s="103"/>
      <c r="R4" s="103"/>
      <c r="S4" s="103"/>
      <c r="T4" s="104" t="s">
        <v>20</v>
      </c>
      <c r="U4" s="107" t="s">
        <v>649</v>
      </c>
      <c r="V4" s="107" t="s">
        <v>19</v>
      </c>
      <c r="W4" s="103" t="s">
        <v>656</v>
      </c>
      <c r="X4" s="103"/>
      <c r="Y4" s="103"/>
      <c r="Z4" s="103"/>
      <c r="AA4" s="103"/>
      <c r="AB4" s="88"/>
      <c r="AC4" s="108" t="s">
        <v>657</v>
      </c>
      <c r="AD4" s="109"/>
      <c r="AE4" s="109"/>
      <c r="AF4" s="110"/>
      <c r="AG4" s="108" t="s">
        <v>687</v>
      </c>
      <c r="AH4" s="110"/>
      <c r="AI4" s="89" t="s">
        <v>677</v>
      </c>
      <c r="AJ4" s="107" t="s">
        <v>666</v>
      </c>
    </row>
    <row r="5" spans="1:36" x14ac:dyDescent="0.35">
      <c r="A5" s="106"/>
      <c r="B5" s="103"/>
      <c r="C5" s="103"/>
      <c r="D5" s="103"/>
      <c r="E5" s="85" t="s">
        <v>12</v>
      </c>
      <c r="F5" s="83" t="s">
        <v>13</v>
      </c>
      <c r="G5" s="83" t="s">
        <v>12</v>
      </c>
      <c r="H5" s="83" t="s">
        <v>13</v>
      </c>
      <c r="I5" s="83" t="s">
        <v>660</v>
      </c>
      <c r="J5" s="83" t="s">
        <v>5</v>
      </c>
      <c r="K5" s="83" t="s">
        <v>364</v>
      </c>
      <c r="L5" s="83" t="s">
        <v>6</v>
      </c>
      <c r="M5" s="83" t="s">
        <v>18</v>
      </c>
      <c r="N5" s="83" t="s">
        <v>659</v>
      </c>
      <c r="O5" s="83" t="s">
        <v>244</v>
      </c>
      <c r="P5" s="83" t="s">
        <v>29</v>
      </c>
      <c r="Q5" s="83" t="s">
        <v>30</v>
      </c>
      <c r="R5" s="83" t="s">
        <v>245</v>
      </c>
      <c r="S5" s="83" t="s">
        <v>246</v>
      </c>
      <c r="T5" s="105"/>
      <c r="U5" s="107"/>
      <c r="V5" s="107"/>
      <c r="W5" s="83" t="s">
        <v>654</v>
      </c>
      <c r="X5" s="83" t="s">
        <v>671</v>
      </c>
      <c r="Y5" s="83" t="s">
        <v>655</v>
      </c>
      <c r="Z5" s="83" t="s">
        <v>672</v>
      </c>
      <c r="AA5" s="83" t="s">
        <v>667</v>
      </c>
      <c r="AB5" s="83" t="s">
        <v>686</v>
      </c>
      <c r="AC5" s="83" t="s">
        <v>670</v>
      </c>
      <c r="AD5" s="83" t="s">
        <v>665</v>
      </c>
      <c r="AE5" s="83" t="s">
        <v>668</v>
      </c>
      <c r="AF5" s="83" t="s">
        <v>669</v>
      </c>
      <c r="AG5" s="83" t="s">
        <v>675</v>
      </c>
      <c r="AH5" s="83" t="s">
        <v>676</v>
      </c>
      <c r="AI5" s="83"/>
      <c r="AJ5" s="107"/>
    </row>
    <row r="6" spans="1:36" x14ac:dyDescent="0.35">
      <c r="B6" s="65">
        <v>1</v>
      </c>
      <c r="C6" s="102">
        <v>44488</v>
      </c>
      <c r="D6" s="101">
        <f>WEEKDAY(C6)</f>
        <v>3</v>
      </c>
      <c r="E6" s="14" t="s">
        <v>26</v>
      </c>
      <c r="F6" s="8">
        <v>0</v>
      </c>
      <c r="G6" s="8" t="s">
        <v>27</v>
      </c>
      <c r="H6" s="8">
        <v>28</v>
      </c>
      <c r="I6" s="65">
        <f t="shared" ref="I6:I28" si="0">H6-F6</f>
        <v>28</v>
      </c>
      <c r="J6" s="96">
        <f>I6/4.5/24</f>
        <v>0.25925925925925924</v>
      </c>
      <c r="K6" s="66">
        <v>0</v>
      </c>
      <c r="L6" s="15">
        <v>0.79166666666666663</v>
      </c>
      <c r="M6" s="96">
        <f>L6+J6+K6</f>
        <v>1.0509259259259258</v>
      </c>
      <c r="N6" s="95">
        <f>I6*$C$2</f>
        <v>2240</v>
      </c>
      <c r="O6" s="96">
        <f>VLOOKUP($C6,sun[],11)</f>
        <v>0.30763888888888891</v>
      </c>
      <c r="P6" s="96" t="str">
        <f>LEFT(VLOOKUP($C6,sun[],3),5)</f>
        <v>07:49</v>
      </c>
      <c r="Q6" s="96" t="str">
        <f>LEFT(VLOOKUP($C6,sun[],4),5)</f>
        <v>18:52</v>
      </c>
      <c r="R6" s="96">
        <f>VLOOKUP($C6,sun[],12)</f>
        <v>0.80486111111111114</v>
      </c>
      <c r="S6" s="96">
        <f t="shared" ref="S6:S31" si="1">R6-O6</f>
        <v>0.49722222222222223</v>
      </c>
      <c r="T6" s="91" t="s">
        <v>685</v>
      </c>
      <c r="U6" s="91"/>
      <c r="V6" s="14"/>
      <c r="W6" s="93">
        <f>I6*1000/Stats!$B$1</f>
        <v>40000</v>
      </c>
      <c r="X6" s="93">
        <v>0</v>
      </c>
      <c r="Y6" s="2"/>
      <c r="Z6" s="92" t="str">
        <f>IF(Y6&gt;0,Y6,"")</f>
        <v/>
      </c>
      <c r="AA6" s="93" t="str">
        <f>IF(Y6&gt;0,Y6-W6,"")</f>
        <v/>
      </c>
      <c r="AB6" s="93">
        <f t="shared" ref="AB6:AB8" si="2">AC6+AD6</f>
        <v>23.2</v>
      </c>
      <c r="AC6" s="2">
        <v>15</v>
      </c>
      <c r="AD6" s="2">
        <v>8.1999999999999993</v>
      </c>
      <c r="AE6" s="92">
        <f t="shared" ref="AE6:AE31" si="3">IF(AC6&gt;0,AC6-I6,"")</f>
        <v>-13</v>
      </c>
      <c r="AF6" s="92">
        <f t="shared" ref="AF6:AF31" si="4">IF(AC6&gt;0,(AC6+AD6)-I6,"")</f>
        <v>-4.8000000000000007</v>
      </c>
      <c r="AG6" s="2"/>
      <c r="AH6" s="2"/>
      <c r="AI6" s="2">
        <v>104</v>
      </c>
      <c r="AJ6" s="12"/>
    </row>
    <row r="7" spans="1:36" ht="61" customHeight="1" x14ac:dyDescent="0.35">
      <c r="B7" s="99">
        <v>2</v>
      </c>
      <c r="C7" s="100">
        <f>C6+1</f>
        <v>44489</v>
      </c>
      <c r="D7" s="101">
        <f>WEEKDAY(C7)</f>
        <v>4</v>
      </c>
      <c r="E7" s="86" t="s">
        <v>27</v>
      </c>
      <c r="F7" s="65">
        <f t="shared" ref="E7:F10" si="5">H6</f>
        <v>28</v>
      </c>
      <c r="G7" s="86" t="s">
        <v>673</v>
      </c>
      <c r="H7" s="65">
        <v>48</v>
      </c>
      <c r="I7" s="65">
        <f t="shared" si="0"/>
        <v>20</v>
      </c>
      <c r="J7" s="96">
        <f>I7/4/24</f>
        <v>0.20833333333333334</v>
      </c>
      <c r="K7" s="66">
        <v>2.0833333333333332E-2</v>
      </c>
      <c r="L7" s="66">
        <v>0.75</v>
      </c>
      <c r="M7" s="96">
        <f t="shared" ref="M7:M31" si="6">L7+J7+K7</f>
        <v>0.97916666666666674</v>
      </c>
      <c r="N7" s="95">
        <f>I7*$C$2</f>
        <v>1600</v>
      </c>
      <c r="O7" s="96">
        <f>VLOOKUP($C7,sun[],11)</f>
        <v>0.30763888888888891</v>
      </c>
      <c r="P7" s="96" t="str">
        <f>LEFT(VLOOKUP($C7,sun[],3),5)</f>
        <v>07:50</v>
      </c>
      <c r="Q7" s="96" t="str">
        <f>LEFT(VLOOKUP($C7,sun[],4),5)</f>
        <v>18:51</v>
      </c>
      <c r="R7" s="96">
        <f>VLOOKUP($C7,sun[],12)</f>
        <v>0.8041666666666667</v>
      </c>
      <c r="S7" s="96">
        <f t="shared" si="1"/>
        <v>0.49652777777777779</v>
      </c>
      <c r="T7" s="94" t="s">
        <v>685</v>
      </c>
      <c r="U7" s="91"/>
      <c r="V7" s="14"/>
      <c r="W7" s="93">
        <f>I7*1000/Stats!$B$1</f>
        <v>28571.428571428572</v>
      </c>
      <c r="X7" s="93">
        <f t="shared" ref="X7:X31" si="7">X6+W7</f>
        <v>28571.428571428572</v>
      </c>
      <c r="Y7" s="2"/>
      <c r="Z7" s="92" t="str">
        <f t="shared" ref="Z7:Z31" si="8">IF(Y7&gt;0,Z6+Y7,"")</f>
        <v/>
      </c>
      <c r="AA7" s="93" t="str">
        <f t="shared" ref="AA7:AA31" si="9">IF(Y7&gt;0,Y7-W7,"")</f>
        <v/>
      </c>
      <c r="AB7" s="93">
        <f t="shared" si="2"/>
        <v>23.099999999999998</v>
      </c>
      <c r="AC7" s="2">
        <v>19.7</v>
      </c>
      <c r="AD7" s="2">
        <v>3.4</v>
      </c>
      <c r="AE7" s="92">
        <f t="shared" si="3"/>
        <v>-0.30000000000000071</v>
      </c>
      <c r="AF7" s="92">
        <f t="shared" si="4"/>
        <v>3.0999999999999979</v>
      </c>
      <c r="AG7" s="2"/>
      <c r="AH7" s="2"/>
      <c r="AI7" s="2">
        <v>111</v>
      </c>
      <c r="AJ7" s="12"/>
    </row>
    <row r="8" spans="1:36" ht="159.5" x14ac:dyDescent="0.35">
      <c r="B8" s="99">
        <v>3</v>
      </c>
      <c r="C8" s="100">
        <f>C7+1</f>
        <v>44490</v>
      </c>
      <c r="D8" s="101">
        <f t="shared" ref="D8:D31" si="10">WEEKDAY(C8)</f>
        <v>5</v>
      </c>
      <c r="E8" s="86" t="str">
        <f>G7</f>
        <v>Alverca</v>
      </c>
      <c r="F8" s="65">
        <f t="shared" si="5"/>
        <v>48</v>
      </c>
      <c r="G8" s="65" t="s">
        <v>674</v>
      </c>
      <c r="H8" s="65">
        <v>76</v>
      </c>
      <c r="I8" s="65">
        <f t="shared" si="0"/>
        <v>28</v>
      </c>
      <c r="J8" s="96">
        <f t="shared" ref="J8:J28" si="11">I8/$C$1/24</f>
        <v>0.25925925925925924</v>
      </c>
      <c r="K8" s="66">
        <v>8.3333333333333329E-2</v>
      </c>
      <c r="L8" s="66">
        <v>0.33333333333333331</v>
      </c>
      <c r="M8" s="96">
        <f t="shared" si="6"/>
        <v>0.67592592592592593</v>
      </c>
      <c r="N8" s="95">
        <f t="shared" ref="N8:N28" si="12">I8*$C$2</f>
        <v>2240</v>
      </c>
      <c r="O8" s="96">
        <f>VLOOKUP($C8,sun[],11)</f>
        <v>0.30833333333333335</v>
      </c>
      <c r="P8" s="96" t="str">
        <f>LEFT(VLOOKUP($C8,sun[],3),5)</f>
        <v>07:52</v>
      </c>
      <c r="Q8" s="96" t="str">
        <f>LEFT(VLOOKUP($C8,sun[],4),5)</f>
        <v>18:49</v>
      </c>
      <c r="R8" s="96">
        <f>VLOOKUP($C8,sun[],12)</f>
        <v>0.8027777777777777</v>
      </c>
      <c r="S8" s="96">
        <f t="shared" si="1"/>
        <v>0.49444444444444435</v>
      </c>
      <c r="T8" s="84" t="s">
        <v>21</v>
      </c>
      <c r="U8" s="91"/>
      <c r="V8" s="6"/>
      <c r="W8" s="93">
        <f>I8*1000/Stats!$B$1</f>
        <v>40000</v>
      </c>
      <c r="X8" s="93">
        <f t="shared" si="7"/>
        <v>68571.42857142858</v>
      </c>
      <c r="Y8" s="2"/>
      <c r="Z8" s="92" t="str">
        <f t="shared" si="8"/>
        <v/>
      </c>
      <c r="AA8" s="93" t="str">
        <f t="shared" si="9"/>
        <v/>
      </c>
      <c r="AB8" s="93">
        <f t="shared" si="2"/>
        <v>35.6</v>
      </c>
      <c r="AC8" s="2">
        <v>34</v>
      </c>
      <c r="AD8" s="2">
        <v>1.6</v>
      </c>
      <c r="AE8" s="92">
        <f t="shared" si="3"/>
        <v>6</v>
      </c>
      <c r="AF8" s="92">
        <f t="shared" si="4"/>
        <v>7.6000000000000014</v>
      </c>
      <c r="AG8" s="2"/>
      <c r="AH8" s="2"/>
      <c r="AI8" s="2">
        <v>163</v>
      </c>
      <c r="AJ8" s="12"/>
    </row>
    <row r="9" spans="1:36" ht="72.5" x14ac:dyDescent="0.35">
      <c r="B9" s="99">
        <f t="shared" ref="B9:C21" si="13">B8+1</f>
        <v>4</v>
      </c>
      <c r="C9" s="100">
        <f t="shared" si="13"/>
        <v>44491</v>
      </c>
      <c r="D9" s="101">
        <f t="shared" si="10"/>
        <v>6</v>
      </c>
      <c r="E9" s="86" t="str">
        <f t="shared" si="5"/>
        <v>Azambuja</v>
      </c>
      <c r="F9" s="65">
        <f t="shared" si="5"/>
        <v>76</v>
      </c>
      <c r="G9" s="65" t="s">
        <v>3</v>
      </c>
      <c r="H9" s="65">
        <v>111</v>
      </c>
      <c r="I9" s="65">
        <f t="shared" si="0"/>
        <v>35</v>
      </c>
      <c r="J9" s="96">
        <f t="shared" si="11"/>
        <v>0.32407407407407407</v>
      </c>
      <c r="K9" s="66">
        <v>6.25E-2</v>
      </c>
      <c r="L9" s="66">
        <v>0.33333333333333331</v>
      </c>
      <c r="M9" s="96">
        <f t="shared" si="6"/>
        <v>0.71990740740740744</v>
      </c>
      <c r="N9" s="95">
        <f t="shared" si="12"/>
        <v>2800</v>
      </c>
      <c r="O9" s="96">
        <f>VLOOKUP($C9,sun[],11)</f>
        <v>0.30902777777777779</v>
      </c>
      <c r="P9" s="96" t="str">
        <f>LEFT(VLOOKUP($C9,sun[],3),5)</f>
        <v>07:53</v>
      </c>
      <c r="Q9" s="96" t="str">
        <f>LEFT(VLOOKUP($C9,sun[],4),5)</f>
        <v>18:48</v>
      </c>
      <c r="R9" s="96">
        <f>VLOOKUP($C9,sun[],12)</f>
        <v>0.80208333333333337</v>
      </c>
      <c r="S9" s="96">
        <f t="shared" si="1"/>
        <v>0.49305555555555558</v>
      </c>
      <c r="T9" s="84" t="s">
        <v>22</v>
      </c>
      <c r="U9" s="91"/>
      <c r="V9" s="6"/>
      <c r="W9" s="93">
        <f>I9*1000/Stats!$B$1</f>
        <v>50000</v>
      </c>
      <c r="X9" s="93">
        <f t="shared" si="7"/>
        <v>118571.42857142858</v>
      </c>
      <c r="Y9" s="2"/>
      <c r="Z9" s="92" t="str">
        <f t="shared" si="8"/>
        <v/>
      </c>
      <c r="AA9" s="93" t="str">
        <f t="shared" si="9"/>
        <v/>
      </c>
      <c r="AB9" s="93">
        <f>AC9+AD9</f>
        <v>37.299999999999997</v>
      </c>
      <c r="AC9" s="2">
        <v>36</v>
      </c>
      <c r="AD9" s="2">
        <v>1.3</v>
      </c>
      <c r="AE9" s="92">
        <f t="shared" si="3"/>
        <v>1</v>
      </c>
      <c r="AF9" s="92">
        <f t="shared" si="4"/>
        <v>2.2999999999999972</v>
      </c>
      <c r="AG9" s="2"/>
      <c r="AH9" s="2"/>
      <c r="AI9" s="2">
        <v>129</v>
      </c>
      <c r="AJ9" s="12"/>
    </row>
    <row r="10" spans="1:36" ht="304.5" x14ac:dyDescent="0.35">
      <c r="B10" s="99">
        <f t="shared" si="13"/>
        <v>5</v>
      </c>
      <c r="C10" s="100">
        <f t="shared" si="13"/>
        <v>44492</v>
      </c>
      <c r="D10" s="101">
        <f t="shared" si="10"/>
        <v>7</v>
      </c>
      <c r="E10" s="86" t="str">
        <f t="shared" si="5"/>
        <v>Santarém</v>
      </c>
      <c r="F10" s="65">
        <f t="shared" si="5"/>
        <v>111</v>
      </c>
      <c r="G10" s="65" t="s">
        <v>4</v>
      </c>
      <c r="H10" s="65">
        <v>141</v>
      </c>
      <c r="I10" s="65">
        <f t="shared" si="0"/>
        <v>30</v>
      </c>
      <c r="J10" s="96">
        <f t="shared" si="11"/>
        <v>0.27777777777777779</v>
      </c>
      <c r="K10" s="66">
        <v>8.3333333333333329E-2</v>
      </c>
      <c r="L10" s="66">
        <v>0.29166666666666669</v>
      </c>
      <c r="M10" s="96">
        <f t="shared" si="6"/>
        <v>0.65277777777777779</v>
      </c>
      <c r="N10" s="95">
        <f t="shared" si="12"/>
        <v>2400</v>
      </c>
      <c r="O10" s="96">
        <f>VLOOKUP($C10,sun[],11)</f>
        <v>0.30972222222222223</v>
      </c>
      <c r="P10" s="96" t="str">
        <f>LEFT(VLOOKUP($C10,sun[],3),5)</f>
        <v>07:54</v>
      </c>
      <c r="Q10" s="96" t="str">
        <f>LEFT(VLOOKUP($C10,sun[],4),5)</f>
        <v>18:47</v>
      </c>
      <c r="R10" s="96">
        <f>VLOOKUP($C10,sun[],12)</f>
        <v>0.80138888888888893</v>
      </c>
      <c r="S10" s="96">
        <f t="shared" si="1"/>
        <v>0.4916666666666667</v>
      </c>
      <c r="T10" s="84" t="s">
        <v>38</v>
      </c>
      <c r="U10" s="91"/>
      <c r="V10" s="6"/>
      <c r="W10" s="93">
        <f>I10*1000/Stats!$B$1</f>
        <v>42857.142857142862</v>
      </c>
      <c r="X10" s="93">
        <f t="shared" si="7"/>
        <v>161428.57142857145</v>
      </c>
      <c r="Y10" s="2"/>
      <c r="Z10" s="92" t="str">
        <f t="shared" si="8"/>
        <v/>
      </c>
      <c r="AA10" s="93" t="str">
        <f t="shared" si="9"/>
        <v/>
      </c>
      <c r="AB10" s="93">
        <f t="shared" ref="AB10:AB31" si="14">AC10+AD10</f>
        <v>35.400000000000006</v>
      </c>
      <c r="AC10" s="2">
        <v>32.700000000000003</v>
      </c>
      <c r="AD10" s="2">
        <v>2.7</v>
      </c>
      <c r="AE10" s="92">
        <f t="shared" si="3"/>
        <v>2.7000000000000028</v>
      </c>
      <c r="AF10" s="92">
        <f t="shared" si="4"/>
        <v>5.4000000000000057</v>
      </c>
      <c r="AG10" s="2"/>
      <c r="AH10" s="2"/>
      <c r="AI10" s="2">
        <v>126</v>
      </c>
      <c r="AJ10" s="12"/>
    </row>
    <row r="11" spans="1:36" ht="159.5" x14ac:dyDescent="0.35">
      <c r="B11" s="99">
        <f>B10+1</f>
        <v>6</v>
      </c>
      <c r="C11" s="100">
        <f>C10+1</f>
        <v>44493</v>
      </c>
      <c r="D11" s="101">
        <f t="shared" si="10"/>
        <v>1</v>
      </c>
      <c r="E11" s="86" t="str">
        <f>G10</f>
        <v>Golegã</v>
      </c>
      <c r="F11" s="65">
        <f>H10</f>
        <v>141</v>
      </c>
      <c r="G11" s="65" t="s">
        <v>7</v>
      </c>
      <c r="H11" s="65">
        <v>175</v>
      </c>
      <c r="I11" s="65">
        <f t="shared" si="0"/>
        <v>34</v>
      </c>
      <c r="J11" s="96">
        <f t="shared" si="11"/>
        <v>0.31481481481481483</v>
      </c>
      <c r="K11" s="66">
        <v>8.3333333333333329E-2</v>
      </c>
      <c r="L11" s="66">
        <v>0.29166666666666669</v>
      </c>
      <c r="M11" s="96">
        <f t="shared" si="6"/>
        <v>0.68981481481481488</v>
      </c>
      <c r="N11" s="95">
        <f t="shared" si="12"/>
        <v>2720</v>
      </c>
      <c r="O11" s="96">
        <f>VLOOKUP($C11,sun[],11)</f>
        <v>0.31041666666666667</v>
      </c>
      <c r="P11" s="96" t="str">
        <f>LEFT(VLOOKUP($C11,sun[],3),5)</f>
        <v>07:55</v>
      </c>
      <c r="Q11" s="96" t="str">
        <f>LEFT(VLOOKUP($C11,sun[],4),5)</f>
        <v>18:45</v>
      </c>
      <c r="R11" s="96">
        <f>VLOOKUP($C11,sun[],12)</f>
        <v>0.79999999999999993</v>
      </c>
      <c r="S11" s="96">
        <f t="shared" si="1"/>
        <v>0.48958333333333326</v>
      </c>
      <c r="T11" s="84" t="s">
        <v>638</v>
      </c>
      <c r="U11" s="91"/>
      <c r="V11" s="12"/>
      <c r="W11" s="93">
        <f>I11*1000/Stats!$B$1</f>
        <v>48571.428571428572</v>
      </c>
      <c r="X11" s="93">
        <f t="shared" si="7"/>
        <v>210000.00000000003</v>
      </c>
      <c r="Y11" s="2"/>
      <c r="Z11" s="92" t="str">
        <f t="shared" si="8"/>
        <v/>
      </c>
      <c r="AA11" s="93" t="str">
        <f t="shared" si="9"/>
        <v/>
      </c>
      <c r="AB11" s="93">
        <f t="shared" si="14"/>
        <v>41</v>
      </c>
      <c r="AC11" s="2">
        <v>32.6</v>
      </c>
      <c r="AD11" s="2">
        <v>8.4</v>
      </c>
      <c r="AE11" s="92">
        <f t="shared" si="3"/>
        <v>-1.3999999999999986</v>
      </c>
      <c r="AF11" s="92">
        <f t="shared" si="4"/>
        <v>7</v>
      </c>
      <c r="AG11" s="2"/>
      <c r="AH11" s="2"/>
      <c r="AI11" s="2">
        <v>424</v>
      </c>
      <c r="AJ11" s="12"/>
    </row>
    <row r="12" spans="1:36" ht="229" customHeight="1" x14ac:dyDescent="0.35">
      <c r="B12" s="99">
        <f t="shared" si="13"/>
        <v>7</v>
      </c>
      <c r="C12" s="100">
        <f t="shared" si="13"/>
        <v>44494</v>
      </c>
      <c r="D12" s="101">
        <f t="shared" si="10"/>
        <v>2</v>
      </c>
      <c r="E12" s="86" t="str">
        <f t="shared" ref="E12:F28" si="15">G11</f>
        <v>Tomar</v>
      </c>
      <c r="F12" s="65">
        <f t="shared" si="15"/>
        <v>175</v>
      </c>
      <c r="G12" s="65" t="s">
        <v>8</v>
      </c>
      <c r="H12" s="65">
        <v>207</v>
      </c>
      <c r="I12" s="65">
        <f t="shared" si="0"/>
        <v>32</v>
      </c>
      <c r="J12" s="96">
        <f t="shared" si="11"/>
        <v>0.29629629629629628</v>
      </c>
      <c r="K12" s="66">
        <v>8.3333333333333329E-2</v>
      </c>
      <c r="L12" s="66">
        <v>0.29166666666666669</v>
      </c>
      <c r="M12" s="96">
        <f t="shared" si="6"/>
        <v>0.67129629629629639</v>
      </c>
      <c r="N12" s="95">
        <f t="shared" si="12"/>
        <v>2560</v>
      </c>
      <c r="O12" s="96">
        <f>VLOOKUP($C12,sun[],11)</f>
        <v>0.31111111111111112</v>
      </c>
      <c r="P12" s="96" t="str">
        <f>LEFT(VLOOKUP($C12,sun[],3),5)</f>
        <v>07:56</v>
      </c>
      <c r="Q12" s="96" t="str">
        <f>LEFT(VLOOKUP($C12,sun[],4),5)</f>
        <v>18:44</v>
      </c>
      <c r="R12" s="96">
        <f>VLOOKUP($C12,sun[],12)</f>
        <v>0.7993055555555556</v>
      </c>
      <c r="S12" s="96">
        <f t="shared" si="1"/>
        <v>0.48819444444444449</v>
      </c>
      <c r="T12" s="84" t="s">
        <v>663</v>
      </c>
      <c r="U12" s="91"/>
      <c r="V12" s="87"/>
      <c r="W12" s="93">
        <f>I12*1000/Stats!$B$1</f>
        <v>45714.285714285717</v>
      </c>
      <c r="X12" s="93">
        <f t="shared" si="7"/>
        <v>255714.28571428574</v>
      </c>
      <c r="Y12" s="2"/>
      <c r="Z12" s="92" t="str">
        <f t="shared" si="8"/>
        <v/>
      </c>
      <c r="AA12" s="93" t="str">
        <f t="shared" si="9"/>
        <v/>
      </c>
      <c r="AB12" s="93">
        <f t="shared" si="14"/>
        <v>35.6</v>
      </c>
      <c r="AC12" s="2">
        <v>34.5</v>
      </c>
      <c r="AD12" s="2">
        <v>1.1000000000000001</v>
      </c>
      <c r="AE12" s="92">
        <f t="shared" si="3"/>
        <v>2.5</v>
      </c>
      <c r="AF12" s="92">
        <f t="shared" si="4"/>
        <v>3.6000000000000014</v>
      </c>
      <c r="AG12" s="2"/>
      <c r="AH12" s="2"/>
      <c r="AI12" s="2">
        <v>727</v>
      </c>
      <c r="AJ12" s="12"/>
    </row>
    <row r="13" spans="1:36" ht="232" x14ac:dyDescent="0.35">
      <c r="B13" s="99">
        <f t="shared" si="13"/>
        <v>8</v>
      </c>
      <c r="C13" s="100">
        <f t="shared" si="13"/>
        <v>44495</v>
      </c>
      <c r="D13" s="101">
        <f t="shared" si="10"/>
        <v>3</v>
      </c>
      <c r="E13" s="86" t="str">
        <f t="shared" si="15"/>
        <v>Alvaiázere</v>
      </c>
      <c r="F13" s="65">
        <f t="shared" si="15"/>
        <v>207</v>
      </c>
      <c r="G13" s="65" t="s">
        <v>31</v>
      </c>
      <c r="H13" s="65">
        <v>241</v>
      </c>
      <c r="I13" s="65">
        <f t="shared" si="0"/>
        <v>34</v>
      </c>
      <c r="J13" s="96">
        <f t="shared" si="11"/>
        <v>0.31481481481481483</v>
      </c>
      <c r="K13" s="66">
        <v>0.10416666666666667</v>
      </c>
      <c r="L13" s="66">
        <v>0.25</v>
      </c>
      <c r="M13" s="96">
        <f t="shared" si="6"/>
        <v>0.66898148148148151</v>
      </c>
      <c r="N13" s="95">
        <f t="shared" si="12"/>
        <v>2720</v>
      </c>
      <c r="O13" s="96">
        <f>VLOOKUP($C13,sun[],11)</f>
        <v>0.31180555555555556</v>
      </c>
      <c r="P13" s="96" t="str">
        <f>LEFT(VLOOKUP($C13,sun[],3),5)</f>
        <v>07:57</v>
      </c>
      <c r="Q13" s="96" t="str">
        <f>LEFT(VLOOKUP($C13,sun[],4),5)</f>
        <v>18:43</v>
      </c>
      <c r="R13" s="96">
        <f>VLOOKUP($C13,sun[],12)</f>
        <v>0.79861111111111116</v>
      </c>
      <c r="S13" s="96">
        <f t="shared" si="1"/>
        <v>0.4868055555555556</v>
      </c>
      <c r="T13" s="84" t="s">
        <v>664</v>
      </c>
      <c r="U13" s="91"/>
      <c r="V13" s="6"/>
      <c r="W13" s="93">
        <f>I13*1000/Stats!$B$1</f>
        <v>48571.428571428572</v>
      </c>
      <c r="X13" s="93">
        <f t="shared" si="7"/>
        <v>304285.71428571432</v>
      </c>
      <c r="Y13" s="2"/>
      <c r="Z13" s="92" t="str">
        <f t="shared" si="8"/>
        <v/>
      </c>
      <c r="AA13" s="93" t="str">
        <f t="shared" si="9"/>
        <v/>
      </c>
      <c r="AB13" s="93">
        <f t="shared" si="14"/>
        <v>36.700000000000003</v>
      </c>
      <c r="AC13" s="2">
        <v>35.6</v>
      </c>
      <c r="AD13" s="2">
        <v>1.1000000000000001</v>
      </c>
      <c r="AE13" s="92">
        <f t="shared" si="3"/>
        <v>1.6000000000000014</v>
      </c>
      <c r="AF13" s="92">
        <f t="shared" si="4"/>
        <v>2.7000000000000028</v>
      </c>
      <c r="AG13" s="2"/>
      <c r="AH13" s="2"/>
      <c r="AI13" s="2">
        <v>655</v>
      </c>
      <c r="AJ13" s="12"/>
    </row>
    <row r="14" spans="1:36" ht="409.5" x14ac:dyDescent="0.35">
      <c r="B14" s="99">
        <f t="shared" si="13"/>
        <v>9</v>
      </c>
      <c r="C14" s="100">
        <f t="shared" si="13"/>
        <v>44496</v>
      </c>
      <c r="D14" s="101">
        <f t="shared" si="10"/>
        <v>4</v>
      </c>
      <c r="E14" s="86" t="s">
        <v>31</v>
      </c>
      <c r="F14" s="65">
        <f t="shared" si="15"/>
        <v>241</v>
      </c>
      <c r="G14" s="65" t="s">
        <v>32</v>
      </c>
      <c r="H14" s="65">
        <v>267</v>
      </c>
      <c r="I14" s="65">
        <f t="shared" si="0"/>
        <v>26</v>
      </c>
      <c r="J14" s="96">
        <f t="shared" si="11"/>
        <v>0.24074074074074073</v>
      </c>
      <c r="K14" s="66">
        <v>8.3333333333333329E-2</v>
      </c>
      <c r="L14" s="66">
        <v>0.25</v>
      </c>
      <c r="M14" s="96">
        <f t="shared" si="6"/>
        <v>0.57407407407407407</v>
      </c>
      <c r="N14" s="95">
        <f t="shared" si="12"/>
        <v>2080</v>
      </c>
      <c r="O14" s="96">
        <f>VLOOKUP($C14,sun[],11)</f>
        <v>0.3125</v>
      </c>
      <c r="P14" s="96" t="str">
        <f>LEFT(VLOOKUP($C14,sun[],3),5)</f>
        <v>07:58</v>
      </c>
      <c r="Q14" s="96" t="str">
        <f>LEFT(VLOOKUP($C14,sun[],4),5)</f>
        <v>18:42</v>
      </c>
      <c r="R14" s="96">
        <f>VLOOKUP($C14,sun[],12)</f>
        <v>0.79791666666666661</v>
      </c>
      <c r="S14" s="96">
        <f t="shared" si="1"/>
        <v>0.48541666666666661</v>
      </c>
      <c r="T14" s="84" t="s">
        <v>661</v>
      </c>
      <c r="U14" s="91"/>
      <c r="V14" s="6" t="s">
        <v>662</v>
      </c>
      <c r="W14" s="93">
        <f>I14*1000/Stats!$B$1</f>
        <v>37142.857142857145</v>
      </c>
      <c r="X14" s="93">
        <f t="shared" si="7"/>
        <v>341428.57142857148</v>
      </c>
      <c r="Y14" s="2"/>
      <c r="Z14" s="92" t="str">
        <f t="shared" si="8"/>
        <v/>
      </c>
      <c r="AA14" s="93" t="str">
        <f t="shared" si="9"/>
        <v/>
      </c>
      <c r="AB14" s="93">
        <f t="shared" si="14"/>
        <v>37</v>
      </c>
      <c r="AC14" s="2">
        <v>32.6</v>
      </c>
      <c r="AD14" s="2">
        <v>4.4000000000000004</v>
      </c>
      <c r="AE14" s="92">
        <f t="shared" si="3"/>
        <v>6.6000000000000014</v>
      </c>
      <c r="AF14" s="92">
        <f t="shared" si="4"/>
        <v>11</v>
      </c>
      <c r="AG14" s="2"/>
      <c r="AH14" s="2"/>
      <c r="AI14" s="2">
        <v>457</v>
      </c>
      <c r="AJ14" s="12"/>
    </row>
    <row r="15" spans="1:36" ht="246.5" x14ac:dyDescent="0.35">
      <c r="B15" s="99">
        <f t="shared" si="13"/>
        <v>10</v>
      </c>
      <c r="C15" s="100">
        <f t="shared" si="13"/>
        <v>44497</v>
      </c>
      <c r="D15" s="101">
        <f t="shared" si="10"/>
        <v>5</v>
      </c>
      <c r="E15" s="86" t="str">
        <f>G14</f>
        <v>Coimbra</v>
      </c>
      <c r="F15" s="65">
        <f t="shared" si="15"/>
        <v>267</v>
      </c>
      <c r="G15" s="65" t="s">
        <v>9</v>
      </c>
      <c r="H15" s="65">
        <v>291</v>
      </c>
      <c r="I15" s="65">
        <f t="shared" si="0"/>
        <v>24</v>
      </c>
      <c r="J15" s="96">
        <f t="shared" si="11"/>
        <v>0.22222222222222221</v>
      </c>
      <c r="K15" s="66">
        <v>8.3333333333333329E-2</v>
      </c>
      <c r="L15" s="66">
        <v>0.375</v>
      </c>
      <c r="M15" s="96">
        <f t="shared" si="6"/>
        <v>0.68055555555555558</v>
      </c>
      <c r="N15" s="95">
        <f t="shared" si="12"/>
        <v>1920</v>
      </c>
      <c r="O15" s="96">
        <f>VLOOKUP($C15,sun[],11)</f>
        <v>0.31319444444444444</v>
      </c>
      <c r="P15" s="96" t="str">
        <f>LEFT(VLOOKUP($C15,sun[],3),5)</f>
        <v>07:59</v>
      </c>
      <c r="Q15" s="96" t="str">
        <f>LEFT(VLOOKUP($C15,sun[],4),5)</f>
        <v>18:40</v>
      </c>
      <c r="R15" s="96">
        <f>VLOOKUP($C15,sun[],12)</f>
        <v>0.79722222222222217</v>
      </c>
      <c r="S15" s="96">
        <f t="shared" si="1"/>
        <v>0.48402777777777772</v>
      </c>
      <c r="T15" s="84" t="s">
        <v>639</v>
      </c>
      <c r="U15" s="91"/>
      <c r="V15" s="6"/>
      <c r="W15" s="93">
        <f>I15*1000/Stats!$B$1</f>
        <v>34285.71428571429</v>
      </c>
      <c r="X15" s="93">
        <f t="shared" si="7"/>
        <v>375714.2857142858</v>
      </c>
      <c r="Y15" s="2"/>
      <c r="Z15" s="92" t="str">
        <f t="shared" si="8"/>
        <v/>
      </c>
      <c r="AA15" s="93" t="str">
        <f t="shared" si="9"/>
        <v/>
      </c>
      <c r="AB15" s="93">
        <f t="shared" si="14"/>
        <v>30</v>
      </c>
      <c r="AC15" s="2">
        <v>28.3</v>
      </c>
      <c r="AD15" s="2">
        <v>1.7</v>
      </c>
      <c r="AE15" s="92">
        <f t="shared" si="3"/>
        <v>4.3000000000000007</v>
      </c>
      <c r="AF15" s="92">
        <f t="shared" si="4"/>
        <v>6</v>
      </c>
      <c r="AG15" s="2"/>
      <c r="AH15" s="2"/>
      <c r="AI15" s="2">
        <v>347</v>
      </c>
      <c r="AJ15" s="12"/>
    </row>
    <row r="16" spans="1:36" ht="101.5" x14ac:dyDescent="0.35">
      <c r="B16" s="99">
        <f t="shared" si="13"/>
        <v>11</v>
      </c>
      <c r="C16" s="100">
        <f t="shared" si="13"/>
        <v>44498</v>
      </c>
      <c r="D16" s="101">
        <f t="shared" si="10"/>
        <v>6</v>
      </c>
      <c r="E16" s="86" t="str">
        <f t="shared" si="15"/>
        <v>Mealhada</v>
      </c>
      <c r="F16" s="65">
        <f t="shared" si="15"/>
        <v>291</v>
      </c>
      <c r="G16" s="65" t="s">
        <v>33</v>
      </c>
      <c r="H16" s="65">
        <v>317</v>
      </c>
      <c r="I16" s="65">
        <f t="shared" si="0"/>
        <v>26</v>
      </c>
      <c r="J16" s="96">
        <f t="shared" si="11"/>
        <v>0.24074074074074073</v>
      </c>
      <c r="K16" s="66">
        <v>8.3333333333333329E-2</v>
      </c>
      <c r="L16" s="66">
        <v>0.33333333333333331</v>
      </c>
      <c r="M16" s="96">
        <f t="shared" si="6"/>
        <v>0.65740740740740744</v>
      </c>
      <c r="N16" s="95">
        <f t="shared" si="12"/>
        <v>2080</v>
      </c>
      <c r="O16" s="96">
        <f>VLOOKUP($C16,sun[],11)</f>
        <v>0.31388888888888888</v>
      </c>
      <c r="P16" s="96" t="str">
        <f>LEFT(VLOOKUP($C16,sun[],3),5)</f>
        <v>08:00</v>
      </c>
      <c r="Q16" s="96" t="str">
        <f>LEFT(VLOOKUP($C16,sun[],4),5)</f>
        <v>18:39</v>
      </c>
      <c r="R16" s="96">
        <f>VLOOKUP($C16,sun[],12)</f>
        <v>0.79652777777777783</v>
      </c>
      <c r="S16" s="96">
        <f t="shared" si="1"/>
        <v>0.48263888888888895</v>
      </c>
      <c r="T16" s="84" t="s">
        <v>34</v>
      </c>
      <c r="U16" s="91"/>
      <c r="V16" s="6"/>
      <c r="W16" s="93">
        <f>I16*1000/Stats!$B$1</f>
        <v>37142.857142857145</v>
      </c>
      <c r="X16" s="93">
        <f t="shared" si="7"/>
        <v>412857.14285714296</v>
      </c>
      <c r="Y16" s="2"/>
      <c r="Z16" s="92" t="str">
        <f t="shared" si="8"/>
        <v/>
      </c>
      <c r="AA16" s="93" t="str">
        <f t="shared" si="9"/>
        <v/>
      </c>
      <c r="AB16" s="93">
        <f t="shared" si="14"/>
        <v>32.9</v>
      </c>
      <c r="AC16" s="2">
        <v>30.7</v>
      </c>
      <c r="AD16" s="2">
        <v>2.2000000000000002</v>
      </c>
      <c r="AE16" s="92">
        <f t="shared" si="3"/>
        <v>4.6999999999999993</v>
      </c>
      <c r="AF16" s="92">
        <f t="shared" si="4"/>
        <v>6.8999999999999986</v>
      </c>
      <c r="AG16" s="2"/>
      <c r="AH16" s="2"/>
      <c r="AI16" s="2">
        <v>328</v>
      </c>
      <c r="AJ16" s="12"/>
    </row>
    <row r="17" spans="2:36" ht="174" x14ac:dyDescent="0.35">
      <c r="B17" s="99">
        <f t="shared" si="13"/>
        <v>12</v>
      </c>
      <c r="C17" s="100">
        <f t="shared" si="13"/>
        <v>44499</v>
      </c>
      <c r="D17" s="101">
        <f t="shared" si="10"/>
        <v>7</v>
      </c>
      <c r="E17" s="86" t="str">
        <f t="shared" si="15"/>
        <v>Águeda</v>
      </c>
      <c r="F17" s="65">
        <f t="shared" si="15"/>
        <v>317</v>
      </c>
      <c r="G17" s="65" t="s">
        <v>35</v>
      </c>
      <c r="H17" s="65">
        <v>351</v>
      </c>
      <c r="I17" s="65">
        <f t="shared" si="0"/>
        <v>34</v>
      </c>
      <c r="J17" s="96">
        <f t="shared" si="11"/>
        <v>0.31481481481481483</v>
      </c>
      <c r="K17" s="66">
        <v>0.125</v>
      </c>
      <c r="L17" s="66">
        <v>0.29166666666666669</v>
      </c>
      <c r="M17" s="96">
        <f t="shared" si="6"/>
        <v>0.73148148148148151</v>
      </c>
      <c r="N17" s="95">
        <f t="shared" si="12"/>
        <v>2720</v>
      </c>
      <c r="O17" s="96">
        <f>VLOOKUP($C17,sun[],11)</f>
        <v>0.31458333333333333</v>
      </c>
      <c r="P17" s="96" t="str">
        <f>LEFT(VLOOKUP($C17,sun[],3),5)</f>
        <v>08:01</v>
      </c>
      <c r="Q17" s="96" t="str">
        <f>LEFT(VLOOKUP($C17,sun[],4),5)</f>
        <v>18:38</v>
      </c>
      <c r="R17" s="96">
        <f>VLOOKUP($C17,sun[],12)</f>
        <v>0.79513888888888884</v>
      </c>
      <c r="S17" s="96">
        <f t="shared" si="1"/>
        <v>0.48055555555555551</v>
      </c>
      <c r="T17" s="84" t="s">
        <v>636</v>
      </c>
      <c r="U17" s="91"/>
      <c r="V17" s="6"/>
      <c r="W17" s="93">
        <f>I17*1000/Stats!$B$1</f>
        <v>48571.428571428572</v>
      </c>
      <c r="X17" s="93">
        <f t="shared" si="7"/>
        <v>461428.57142857154</v>
      </c>
      <c r="Y17" s="2"/>
      <c r="Z17" s="92" t="str">
        <f t="shared" si="8"/>
        <v/>
      </c>
      <c r="AA17" s="93" t="str">
        <f t="shared" si="9"/>
        <v/>
      </c>
      <c r="AB17" s="93">
        <f t="shared" si="14"/>
        <v>38.400000000000006</v>
      </c>
      <c r="AC17" s="2">
        <v>35.700000000000003</v>
      </c>
      <c r="AD17" s="2">
        <v>2.7</v>
      </c>
      <c r="AE17" s="92">
        <f t="shared" si="3"/>
        <v>1.7000000000000028</v>
      </c>
      <c r="AF17" s="92">
        <f t="shared" si="4"/>
        <v>4.4000000000000057</v>
      </c>
      <c r="AG17" s="2"/>
      <c r="AH17" s="2"/>
      <c r="AI17" s="2">
        <v>573</v>
      </c>
      <c r="AJ17" s="12"/>
    </row>
    <row r="18" spans="2:36" ht="159.5" x14ac:dyDescent="0.35">
      <c r="B18" s="99">
        <f t="shared" si="13"/>
        <v>13</v>
      </c>
      <c r="C18" s="100">
        <f t="shared" si="13"/>
        <v>44500</v>
      </c>
      <c r="D18" s="101">
        <f t="shared" si="10"/>
        <v>1</v>
      </c>
      <c r="E18" s="86" t="str">
        <f t="shared" si="15"/>
        <v>Oliveira de Azemeis</v>
      </c>
      <c r="F18" s="65">
        <f t="shared" si="15"/>
        <v>351</v>
      </c>
      <c r="G18" s="65" t="s">
        <v>367</v>
      </c>
      <c r="H18" s="65">
        <v>385</v>
      </c>
      <c r="I18" s="65">
        <f t="shared" si="0"/>
        <v>34</v>
      </c>
      <c r="J18" s="96">
        <f t="shared" si="11"/>
        <v>0.31481481481481483</v>
      </c>
      <c r="K18" s="66">
        <v>0.125</v>
      </c>
      <c r="L18" s="66">
        <v>0.29166666666666669</v>
      </c>
      <c r="M18" s="96">
        <f t="shared" si="6"/>
        <v>0.73148148148148151</v>
      </c>
      <c r="N18" s="95">
        <f t="shared" si="12"/>
        <v>2720</v>
      </c>
      <c r="O18" s="96">
        <f>VLOOKUP($C18,sun[],11)</f>
        <v>0.27430555555555552</v>
      </c>
      <c r="P18" s="96" t="str">
        <f>LEFT(VLOOKUP($C18,sun[],3),5)</f>
        <v>07:02</v>
      </c>
      <c r="Q18" s="96" t="str">
        <f>LEFT(VLOOKUP($C18,sun[],4),5)</f>
        <v>17:37</v>
      </c>
      <c r="R18" s="96">
        <f>VLOOKUP($C18,sun[],12)</f>
        <v>0.75277777777777777</v>
      </c>
      <c r="S18" s="96">
        <f t="shared" si="1"/>
        <v>0.47847222222222224</v>
      </c>
      <c r="T18" s="84" t="s">
        <v>366</v>
      </c>
      <c r="U18" s="91"/>
      <c r="V18" s="6"/>
      <c r="W18" s="93">
        <f>I18*1000/Stats!$B$1</f>
        <v>48571.428571428572</v>
      </c>
      <c r="X18" s="93">
        <f t="shared" si="7"/>
        <v>510000.00000000012</v>
      </c>
      <c r="Y18" s="2"/>
      <c r="Z18" s="92" t="str">
        <f t="shared" si="8"/>
        <v/>
      </c>
      <c r="AA18" s="93" t="str">
        <f t="shared" si="9"/>
        <v/>
      </c>
      <c r="AB18" s="93">
        <f t="shared" si="14"/>
        <v>39</v>
      </c>
      <c r="AC18" s="2">
        <v>35.9</v>
      </c>
      <c r="AD18" s="2">
        <v>3.1</v>
      </c>
      <c r="AE18" s="92">
        <f t="shared" si="3"/>
        <v>1.8999999999999986</v>
      </c>
      <c r="AF18" s="92">
        <f t="shared" si="4"/>
        <v>5</v>
      </c>
      <c r="AG18" s="2"/>
      <c r="AH18" s="2"/>
      <c r="AI18" s="2">
        <v>580</v>
      </c>
      <c r="AJ18" s="12"/>
    </row>
    <row r="19" spans="2:36" ht="145" x14ac:dyDescent="0.35">
      <c r="B19" s="99">
        <f t="shared" si="13"/>
        <v>14</v>
      </c>
      <c r="C19" s="100">
        <f t="shared" si="13"/>
        <v>44501</v>
      </c>
      <c r="D19" s="101">
        <f t="shared" si="10"/>
        <v>2</v>
      </c>
      <c r="E19" s="86" t="str">
        <f t="shared" si="15"/>
        <v>Perosinho</v>
      </c>
      <c r="F19" s="65">
        <f t="shared" si="15"/>
        <v>385</v>
      </c>
      <c r="G19" s="65" t="s">
        <v>63</v>
      </c>
      <c r="H19" s="65">
        <v>420</v>
      </c>
      <c r="I19" s="65">
        <f t="shared" si="0"/>
        <v>35</v>
      </c>
      <c r="J19" s="96">
        <f t="shared" si="11"/>
        <v>0.32407407407407407</v>
      </c>
      <c r="K19" s="66">
        <v>0.16666666666666666</v>
      </c>
      <c r="L19" s="66">
        <v>0.29166666666666669</v>
      </c>
      <c r="M19" s="96">
        <f t="shared" si="6"/>
        <v>0.78240740740740733</v>
      </c>
      <c r="N19" s="95">
        <f t="shared" si="12"/>
        <v>2800</v>
      </c>
      <c r="O19" s="96">
        <f>VLOOKUP($C19,sun[],11)</f>
        <v>0.27499999999999997</v>
      </c>
      <c r="P19" s="96" t="str">
        <f>LEFT(VLOOKUP($C19,sun[],3),5)</f>
        <v>07:03</v>
      </c>
      <c r="Q19" s="96" t="str">
        <f>LEFT(VLOOKUP($C19,sun[],4),5)</f>
        <v>17:36</v>
      </c>
      <c r="R19" s="96">
        <f>VLOOKUP($C19,sun[],12)</f>
        <v>0.75208333333333333</v>
      </c>
      <c r="S19" s="96">
        <f t="shared" si="1"/>
        <v>0.47708333333333336</v>
      </c>
      <c r="T19" s="84" t="s">
        <v>637</v>
      </c>
      <c r="U19" s="91"/>
      <c r="V19" s="6"/>
      <c r="W19" s="93">
        <f>I19*1000/Stats!$B$1</f>
        <v>50000</v>
      </c>
      <c r="X19" s="93">
        <f t="shared" si="7"/>
        <v>560000.00000000012</v>
      </c>
      <c r="Y19" s="2"/>
      <c r="Z19" s="92" t="str">
        <f t="shared" si="8"/>
        <v/>
      </c>
      <c r="AA19" s="93" t="str">
        <f t="shared" si="9"/>
        <v/>
      </c>
      <c r="AB19" s="93">
        <f t="shared" si="14"/>
        <v>42.2</v>
      </c>
      <c r="AC19" s="2">
        <v>39.700000000000003</v>
      </c>
      <c r="AD19" s="2">
        <v>2.5</v>
      </c>
      <c r="AE19" s="92">
        <f t="shared" si="3"/>
        <v>4.7000000000000028</v>
      </c>
      <c r="AF19" s="92">
        <f t="shared" si="4"/>
        <v>7.2000000000000028</v>
      </c>
      <c r="AG19" s="2"/>
      <c r="AH19" s="2"/>
      <c r="AI19" s="2">
        <v>413</v>
      </c>
      <c r="AJ19" s="12"/>
    </row>
    <row r="20" spans="2:36" ht="275.5" x14ac:dyDescent="0.35">
      <c r="B20" s="99">
        <f t="shared" si="13"/>
        <v>15</v>
      </c>
      <c r="C20" s="100">
        <f t="shared" si="13"/>
        <v>44502</v>
      </c>
      <c r="D20" s="101">
        <f t="shared" si="10"/>
        <v>3</v>
      </c>
      <c r="E20" s="86" t="str">
        <f t="shared" si="15"/>
        <v>Labrujes</v>
      </c>
      <c r="F20" s="65">
        <f t="shared" si="15"/>
        <v>420</v>
      </c>
      <c r="G20" s="65" t="s">
        <v>242</v>
      </c>
      <c r="H20" s="65">
        <v>448</v>
      </c>
      <c r="I20" s="65">
        <f t="shared" si="0"/>
        <v>28</v>
      </c>
      <c r="J20" s="96">
        <f t="shared" si="11"/>
        <v>0.25925925925925924</v>
      </c>
      <c r="K20" s="66">
        <v>0.10416666666666667</v>
      </c>
      <c r="L20" s="66">
        <v>0.29166666666666669</v>
      </c>
      <c r="M20" s="96">
        <f t="shared" si="6"/>
        <v>0.65509259259259256</v>
      </c>
      <c r="N20" s="95">
        <f t="shared" si="12"/>
        <v>2240</v>
      </c>
      <c r="O20" s="96">
        <f>VLOOKUP($C20,sun[],11)</f>
        <v>0.27569444444444446</v>
      </c>
      <c r="P20" s="96" t="str">
        <f>LEFT(VLOOKUP($C20,sun[],3),5)</f>
        <v>07:04</v>
      </c>
      <c r="Q20" s="96" t="str">
        <f>LEFT(VLOOKUP($C20,sun[],4),5)</f>
        <v>17:35</v>
      </c>
      <c r="R20" s="96">
        <f>VLOOKUP($C20,sun[],12)</f>
        <v>0.75138888888888899</v>
      </c>
      <c r="S20" s="96">
        <f t="shared" si="1"/>
        <v>0.47569444444444453</v>
      </c>
      <c r="T20" s="84" t="s">
        <v>640</v>
      </c>
      <c r="U20" s="91"/>
      <c r="V20" s="6"/>
      <c r="W20" s="93">
        <f>I20*1000/Stats!$B$1</f>
        <v>40000</v>
      </c>
      <c r="X20" s="93">
        <f t="shared" si="7"/>
        <v>600000.00000000012</v>
      </c>
      <c r="Y20" s="2"/>
      <c r="Z20" s="92" t="str">
        <f t="shared" si="8"/>
        <v/>
      </c>
      <c r="AA20" s="93" t="str">
        <f t="shared" si="9"/>
        <v/>
      </c>
      <c r="AB20" s="93">
        <f t="shared" si="14"/>
        <v>34.1</v>
      </c>
      <c r="AC20" s="2">
        <v>31.7</v>
      </c>
      <c r="AD20" s="2">
        <v>2.4</v>
      </c>
      <c r="AE20" s="92">
        <f t="shared" si="3"/>
        <v>3.6999999999999993</v>
      </c>
      <c r="AF20" s="92">
        <f t="shared" si="4"/>
        <v>6.1000000000000014</v>
      </c>
      <c r="AG20" s="2"/>
      <c r="AH20" s="2"/>
      <c r="AI20" s="2">
        <v>186</v>
      </c>
      <c r="AJ20" s="12"/>
    </row>
    <row r="21" spans="2:36" ht="232" x14ac:dyDescent="0.35">
      <c r="B21" s="99">
        <f t="shared" si="13"/>
        <v>16</v>
      </c>
      <c r="C21" s="100">
        <f t="shared" si="13"/>
        <v>44503</v>
      </c>
      <c r="D21" s="101">
        <f t="shared" si="10"/>
        <v>4</v>
      </c>
      <c r="E21" s="86" t="str">
        <f t="shared" si="15"/>
        <v>Apúlia</v>
      </c>
      <c r="F21" s="65">
        <f t="shared" si="15"/>
        <v>448</v>
      </c>
      <c r="G21" s="65" t="s">
        <v>243</v>
      </c>
      <c r="H21" s="65">
        <v>481</v>
      </c>
      <c r="I21" s="65">
        <f t="shared" si="0"/>
        <v>33</v>
      </c>
      <c r="J21" s="96">
        <f t="shared" si="11"/>
        <v>0.30555555555555552</v>
      </c>
      <c r="K21" s="66">
        <v>0.125</v>
      </c>
      <c r="L21" s="66">
        <v>0.29166666666666669</v>
      </c>
      <c r="M21" s="96">
        <f t="shared" si="6"/>
        <v>0.72222222222222221</v>
      </c>
      <c r="N21" s="95">
        <f t="shared" si="12"/>
        <v>2640</v>
      </c>
      <c r="O21" s="96">
        <f>VLOOKUP($C21,sun[],11)</f>
        <v>0.27638888888888885</v>
      </c>
      <c r="P21" s="96" t="str">
        <f>LEFT(VLOOKUP($C21,sun[],3),5)</f>
        <v>07:05</v>
      </c>
      <c r="Q21" s="96" t="str">
        <f>LEFT(VLOOKUP($C21,sun[],4),5)</f>
        <v>17:34</v>
      </c>
      <c r="R21" s="96">
        <f>VLOOKUP($C21,sun[],12)</f>
        <v>0.75069444444444444</v>
      </c>
      <c r="S21" s="96">
        <f t="shared" si="1"/>
        <v>0.47430555555555559</v>
      </c>
      <c r="T21" s="84" t="s">
        <v>641</v>
      </c>
      <c r="U21" s="91"/>
      <c r="V21" s="6" t="s">
        <v>28</v>
      </c>
      <c r="W21" s="93">
        <f>I21*1000/Stats!$B$1</f>
        <v>47142.857142857145</v>
      </c>
      <c r="X21" s="93">
        <f t="shared" si="7"/>
        <v>647142.85714285728</v>
      </c>
      <c r="Y21" s="2"/>
      <c r="Z21" s="92" t="str">
        <f t="shared" si="8"/>
        <v/>
      </c>
      <c r="AA21" s="93" t="str">
        <f t="shared" si="9"/>
        <v/>
      </c>
      <c r="AB21" s="93">
        <f t="shared" si="14"/>
        <v>36.4</v>
      </c>
      <c r="AC21" s="2">
        <v>32.5</v>
      </c>
      <c r="AD21" s="2">
        <v>3.9</v>
      </c>
      <c r="AE21" s="92">
        <f t="shared" si="3"/>
        <v>-0.5</v>
      </c>
      <c r="AF21" s="92">
        <f t="shared" si="4"/>
        <v>3.3999999999999986</v>
      </c>
      <c r="AG21" s="2"/>
      <c r="AH21" s="2"/>
      <c r="AI21" s="2">
        <v>268</v>
      </c>
      <c r="AJ21" s="12"/>
    </row>
    <row r="22" spans="2:36" ht="174" x14ac:dyDescent="0.35">
      <c r="B22" s="99">
        <f t="shared" ref="B22:C31" si="16">B21+1</f>
        <v>17</v>
      </c>
      <c r="C22" s="100">
        <f t="shared" si="16"/>
        <v>44504</v>
      </c>
      <c r="D22" s="101">
        <f t="shared" si="10"/>
        <v>5</v>
      </c>
      <c r="E22" s="86" t="str">
        <f t="shared" si="15"/>
        <v>Viana do Castelo</v>
      </c>
      <c r="F22" s="65">
        <f t="shared" si="15"/>
        <v>481</v>
      </c>
      <c r="G22" s="65" t="s">
        <v>678</v>
      </c>
      <c r="H22" s="65">
        <v>508</v>
      </c>
      <c r="I22" s="65">
        <f t="shared" si="0"/>
        <v>27</v>
      </c>
      <c r="J22" s="96">
        <f t="shared" si="11"/>
        <v>0.25</v>
      </c>
      <c r="K22" s="66">
        <v>0.10416666666666667</v>
      </c>
      <c r="L22" s="66">
        <v>0.29166666666666669</v>
      </c>
      <c r="M22" s="96">
        <f t="shared" si="6"/>
        <v>0.64583333333333337</v>
      </c>
      <c r="N22" s="95">
        <f t="shared" si="12"/>
        <v>2160</v>
      </c>
      <c r="O22" s="96">
        <f>VLOOKUP($C22,sun[],11)</f>
        <v>0.27708333333333335</v>
      </c>
      <c r="P22" s="96" t="str">
        <f>LEFT(VLOOKUP($C22,sun[],3),5)</f>
        <v>07:06</v>
      </c>
      <c r="Q22" s="96" t="str">
        <f>LEFT(VLOOKUP($C22,sun[],4),5)</f>
        <v>17:32</v>
      </c>
      <c r="R22" s="96">
        <f>VLOOKUP($C22,sun[],12)</f>
        <v>0.75</v>
      </c>
      <c r="S22" s="96">
        <f t="shared" si="1"/>
        <v>0.47291666666666665</v>
      </c>
      <c r="T22" s="84" t="s">
        <v>642</v>
      </c>
      <c r="U22" s="91"/>
      <c r="V22" s="6"/>
      <c r="W22" s="93">
        <f>I22*1000/Stats!$B$1</f>
        <v>38571.428571428572</v>
      </c>
      <c r="X22" s="93">
        <f t="shared" si="7"/>
        <v>685714.2857142858</v>
      </c>
      <c r="Y22" s="2"/>
      <c r="Z22" s="92" t="str">
        <f t="shared" si="8"/>
        <v/>
      </c>
      <c r="AA22" s="93" t="str">
        <f t="shared" si="9"/>
        <v/>
      </c>
      <c r="AB22" s="93">
        <f t="shared" si="14"/>
        <v>41.1</v>
      </c>
      <c r="AC22" s="2">
        <v>39.6</v>
      </c>
      <c r="AD22" s="2">
        <v>1.5</v>
      </c>
      <c r="AE22" s="92">
        <f t="shared" si="3"/>
        <v>12.600000000000001</v>
      </c>
      <c r="AF22" s="92">
        <f t="shared" si="4"/>
        <v>14.100000000000001</v>
      </c>
      <c r="AG22" s="2"/>
      <c r="AH22" s="2"/>
      <c r="AI22" s="2">
        <v>201</v>
      </c>
      <c r="AJ22" s="12"/>
    </row>
    <row r="23" spans="2:36" ht="319" x14ac:dyDescent="0.35">
      <c r="B23" s="99">
        <f t="shared" si="16"/>
        <v>18</v>
      </c>
      <c r="C23" s="100">
        <f t="shared" si="16"/>
        <v>44505</v>
      </c>
      <c r="D23" s="101">
        <f t="shared" si="10"/>
        <v>6</v>
      </c>
      <c r="E23" s="86" t="str">
        <f t="shared" si="15"/>
        <v>La Guarda</v>
      </c>
      <c r="F23" s="65">
        <f t="shared" si="15"/>
        <v>508</v>
      </c>
      <c r="G23" s="65" t="s">
        <v>368</v>
      </c>
      <c r="H23" s="65">
        <v>544</v>
      </c>
      <c r="I23" s="65">
        <f t="shared" si="0"/>
        <v>36</v>
      </c>
      <c r="J23" s="96">
        <f t="shared" si="11"/>
        <v>0.33333333333333331</v>
      </c>
      <c r="K23" s="66">
        <v>0.16666666666666666</v>
      </c>
      <c r="L23" s="66">
        <v>0.29166666666666669</v>
      </c>
      <c r="M23" s="96">
        <f t="shared" si="6"/>
        <v>0.79166666666666663</v>
      </c>
      <c r="N23" s="95">
        <f t="shared" si="12"/>
        <v>2880</v>
      </c>
      <c r="O23" s="96">
        <f>VLOOKUP($C23,sun[],11)</f>
        <v>0.27777777777777779</v>
      </c>
      <c r="P23" s="96" t="str">
        <f>LEFT(VLOOKUP($C23,sun[],3),5)</f>
        <v>07:07</v>
      </c>
      <c r="Q23" s="96" t="str">
        <f>LEFT(VLOOKUP($C23,sun[],4),5)</f>
        <v>17:31</v>
      </c>
      <c r="R23" s="96">
        <f>VLOOKUP($C23,sun[],12)</f>
        <v>0.74930555555555556</v>
      </c>
      <c r="S23" s="96">
        <f t="shared" si="1"/>
        <v>0.47152777777777777</v>
      </c>
      <c r="T23" s="84" t="s">
        <v>643</v>
      </c>
      <c r="U23" s="91"/>
      <c r="V23" s="6" t="s">
        <v>658</v>
      </c>
      <c r="W23" s="93">
        <f>I23*1000/Stats!$B$1</f>
        <v>51428.571428571435</v>
      </c>
      <c r="X23" s="93">
        <f t="shared" si="7"/>
        <v>737142.85714285728</v>
      </c>
      <c r="Y23" s="2"/>
      <c r="Z23" s="92" t="str">
        <f t="shared" si="8"/>
        <v/>
      </c>
      <c r="AA23" s="93" t="str">
        <f t="shared" si="9"/>
        <v/>
      </c>
      <c r="AB23" s="93">
        <f t="shared" si="14"/>
        <v>35.799999999999997</v>
      </c>
      <c r="AC23" s="2">
        <v>35</v>
      </c>
      <c r="AD23" s="2">
        <v>0.8</v>
      </c>
      <c r="AE23" s="92">
        <f t="shared" si="3"/>
        <v>-1</v>
      </c>
      <c r="AF23" s="92">
        <f t="shared" si="4"/>
        <v>-0.20000000000000284</v>
      </c>
      <c r="AG23" s="2"/>
      <c r="AH23" s="2"/>
      <c r="AI23" s="2">
        <v>330</v>
      </c>
      <c r="AJ23" s="12"/>
    </row>
    <row r="24" spans="2:36" ht="174" x14ac:dyDescent="0.35">
      <c r="B24" s="99">
        <f t="shared" si="16"/>
        <v>19</v>
      </c>
      <c r="C24" s="100">
        <f t="shared" si="16"/>
        <v>44506</v>
      </c>
      <c r="D24" s="101">
        <f>WEEKDAY(C24)</f>
        <v>7</v>
      </c>
      <c r="E24" s="86" t="str">
        <f t="shared" si="15"/>
        <v>Baiona</v>
      </c>
      <c r="F24" s="65">
        <f t="shared" si="15"/>
        <v>544</v>
      </c>
      <c r="G24" s="65" t="s">
        <v>679</v>
      </c>
      <c r="H24" s="65">
        <v>577</v>
      </c>
      <c r="I24" s="65">
        <f>H24-F24</f>
        <v>33</v>
      </c>
      <c r="J24" s="96">
        <f>I24/$C$1/24</f>
        <v>0.30555555555555552</v>
      </c>
      <c r="K24" s="66">
        <v>0.125</v>
      </c>
      <c r="L24" s="66">
        <v>0.29166666666666669</v>
      </c>
      <c r="M24" s="96">
        <f t="shared" si="6"/>
        <v>0.72222222222222221</v>
      </c>
      <c r="N24" s="95">
        <f>I24*$C$2</f>
        <v>2640</v>
      </c>
      <c r="O24" s="96">
        <f>VLOOKUP($C24,sun[],11)</f>
        <v>0.27847222222222223</v>
      </c>
      <c r="P24" s="96" t="str">
        <f>LEFT(VLOOKUP($C24,sun[],3),5)</f>
        <v>07:09</v>
      </c>
      <c r="Q24" s="96" t="str">
        <f>LEFT(VLOOKUP($C24,sun[],4),5)</f>
        <v>17:30</v>
      </c>
      <c r="R24" s="96">
        <f>VLOOKUP($C24,sun[],12)</f>
        <v>0.74861111111111101</v>
      </c>
      <c r="S24" s="96">
        <f t="shared" si="1"/>
        <v>0.47013888888888877</v>
      </c>
      <c r="T24" s="84" t="s">
        <v>647</v>
      </c>
      <c r="U24" s="91"/>
      <c r="V24" s="6" t="s">
        <v>648</v>
      </c>
      <c r="W24" s="93">
        <f>I24*1000/Stats!$B$1</f>
        <v>47142.857142857145</v>
      </c>
      <c r="X24" s="93">
        <f t="shared" si="7"/>
        <v>784285.71428571444</v>
      </c>
      <c r="Y24" s="2"/>
      <c r="Z24" s="92" t="str">
        <f t="shared" si="8"/>
        <v/>
      </c>
      <c r="AA24" s="93" t="str">
        <f t="shared" si="9"/>
        <v/>
      </c>
      <c r="AB24" s="93">
        <f t="shared" si="14"/>
        <v>37.6</v>
      </c>
      <c r="AC24" s="2">
        <v>36.9</v>
      </c>
      <c r="AD24" s="2">
        <v>0.7</v>
      </c>
      <c r="AE24" s="92">
        <f t="shared" si="3"/>
        <v>3.8999999999999986</v>
      </c>
      <c r="AF24" s="92">
        <f t="shared" si="4"/>
        <v>4.6000000000000014</v>
      </c>
      <c r="AG24" s="2"/>
      <c r="AH24" s="2"/>
      <c r="AI24" s="2">
        <v>329</v>
      </c>
      <c r="AJ24" s="12"/>
    </row>
    <row r="25" spans="2:36" ht="319" x14ac:dyDescent="0.35">
      <c r="B25" s="99">
        <f t="shared" si="16"/>
        <v>20</v>
      </c>
      <c r="C25" s="100">
        <f t="shared" si="16"/>
        <v>44507</v>
      </c>
      <c r="D25" s="101">
        <f t="shared" si="10"/>
        <v>1</v>
      </c>
      <c r="E25" s="86" t="str">
        <f t="shared" si="15"/>
        <v>Redondela</v>
      </c>
      <c r="F25" s="65">
        <f t="shared" si="15"/>
        <v>577</v>
      </c>
      <c r="G25" s="65" t="s">
        <v>680</v>
      </c>
      <c r="H25" s="65">
        <v>617</v>
      </c>
      <c r="I25" s="65">
        <f t="shared" si="0"/>
        <v>40</v>
      </c>
      <c r="J25" s="96">
        <f t="shared" si="11"/>
        <v>0.37037037037037041</v>
      </c>
      <c r="K25" s="66">
        <v>0.125</v>
      </c>
      <c r="L25" s="66">
        <v>0.29166666666666669</v>
      </c>
      <c r="M25" s="96">
        <f t="shared" si="6"/>
        <v>0.78703703703703709</v>
      </c>
      <c r="N25" s="95">
        <f t="shared" si="12"/>
        <v>3200</v>
      </c>
      <c r="O25" s="96">
        <f>VLOOKUP($C25,sun[],11)</f>
        <v>0.27916666666666667</v>
      </c>
      <c r="P25" s="96" t="str">
        <f>LEFT(VLOOKUP($C25,sun[],3),5)</f>
        <v>07:10</v>
      </c>
      <c r="Q25" s="96" t="str">
        <f>LEFT(VLOOKUP($C25,sun[],4),5)</f>
        <v>17:29</v>
      </c>
      <c r="R25" s="96">
        <f>VLOOKUP($C25,sun[],12)</f>
        <v>0.74791666666666667</v>
      </c>
      <c r="S25" s="96">
        <f t="shared" si="1"/>
        <v>0.46875</v>
      </c>
      <c r="T25" s="84" t="s">
        <v>652</v>
      </c>
      <c r="U25" s="91"/>
      <c r="V25" s="6"/>
      <c r="W25" s="93">
        <f>I25*1000/Stats!$B$1</f>
        <v>57142.857142857145</v>
      </c>
      <c r="X25" s="93">
        <f t="shared" si="7"/>
        <v>841428.57142857159</v>
      </c>
      <c r="Y25" s="2"/>
      <c r="Z25" s="92" t="str">
        <f t="shared" si="8"/>
        <v/>
      </c>
      <c r="AA25" s="93" t="str">
        <f t="shared" si="9"/>
        <v/>
      </c>
      <c r="AB25" s="93">
        <f t="shared" si="14"/>
        <v>33.9</v>
      </c>
      <c r="AC25" s="2">
        <v>29.5</v>
      </c>
      <c r="AD25" s="2">
        <v>4.4000000000000004</v>
      </c>
      <c r="AE25" s="92">
        <f t="shared" si="3"/>
        <v>-10.5</v>
      </c>
      <c r="AF25" s="92">
        <f t="shared" si="4"/>
        <v>-6.1000000000000014</v>
      </c>
      <c r="AG25" s="2"/>
      <c r="AH25" s="2"/>
      <c r="AI25" s="2">
        <v>517</v>
      </c>
      <c r="AJ25" s="12"/>
    </row>
    <row r="26" spans="2:36" ht="116" x14ac:dyDescent="0.35">
      <c r="B26" s="99">
        <f t="shared" si="16"/>
        <v>21</v>
      </c>
      <c r="C26" s="100">
        <f t="shared" si="16"/>
        <v>44508</v>
      </c>
      <c r="D26" s="101">
        <f t="shared" si="10"/>
        <v>2</v>
      </c>
      <c r="E26" s="86" t="str">
        <f t="shared" si="15"/>
        <v>Pontevedra</v>
      </c>
      <c r="F26" s="65">
        <f t="shared" si="15"/>
        <v>617</v>
      </c>
      <c r="G26" s="65" t="s">
        <v>24</v>
      </c>
      <c r="H26" s="65">
        <v>647</v>
      </c>
      <c r="I26" s="65">
        <f t="shared" si="0"/>
        <v>30</v>
      </c>
      <c r="J26" s="96">
        <f t="shared" si="11"/>
        <v>0.27777777777777779</v>
      </c>
      <c r="K26" s="66">
        <v>0.125</v>
      </c>
      <c r="L26" s="66">
        <v>0.29166666666666669</v>
      </c>
      <c r="M26" s="96">
        <f t="shared" si="6"/>
        <v>0.69444444444444442</v>
      </c>
      <c r="N26" s="95">
        <f t="shared" si="12"/>
        <v>2400</v>
      </c>
      <c r="O26" s="96">
        <f>VLOOKUP($C26,sun[],11)</f>
        <v>0.27986111111111112</v>
      </c>
      <c r="P26" s="96" t="str">
        <f>LEFT(VLOOKUP($C26,sun[],3),5)</f>
        <v>07:11</v>
      </c>
      <c r="Q26" s="96" t="str">
        <f>LEFT(VLOOKUP($C26,sun[],4),5)</f>
        <v>17:28</v>
      </c>
      <c r="R26" s="96">
        <f>VLOOKUP($C26,sun[],12)</f>
        <v>0.74722222222222223</v>
      </c>
      <c r="S26" s="96">
        <f t="shared" si="1"/>
        <v>0.46736111111111112</v>
      </c>
      <c r="T26" s="84" t="s">
        <v>646</v>
      </c>
      <c r="U26" s="91"/>
      <c r="V26" s="6"/>
      <c r="W26" s="93">
        <f>I26*1000/Stats!$B$1</f>
        <v>42857.142857142862</v>
      </c>
      <c r="X26" s="93">
        <f t="shared" si="7"/>
        <v>884285.71428571444</v>
      </c>
      <c r="Y26" s="2"/>
      <c r="Z26" s="92" t="str">
        <f t="shared" si="8"/>
        <v/>
      </c>
      <c r="AA26" s="93" t="str">
        <f t="shared" si="9"/>
        <v/>
      </c>
      <c r="AB26" s="93">
        <f t="shared" si="14"/>
        <v>46.300000000000004</v>
      </c>
      <c r="AC26" s="2">
        <v>44.7</v>
      </c>
      <c r="AD26" s="2">
        <v>1.6</v>
      </c>
      <c r="AE26" s="92">
        <f t="shared" si="3"/>
        <v>14.700000000000003</v>
      </c>
      <c r="AF26" s="92">
        <f t="shared" si="4"/>
        <v>16.300000000000004</v>
      </c>
      <c r="AG26" s="2"/>
      <c r="AH26" s="2"/>
      <c r="AI26" s="2">
        <v>570</v>
      </c>
      <c r="AJ26" s="12"/>
    </row>
    <row r="27" spans="2:36" ht="275.5" x14ac:dyDescent="0.35">
      <c r="B27" s="99">
        <f t="shared" si="16"/>
        <v>22</v>
      </c>
      <c r="C27" s="100">
        <f t="shared" si="16"/>
        <v>44509</v>
      </c>
      <c r="D27" s="101">
        <f t="shared" si="10"/>
        <v>3</v>
      </c>
      <c r="E27" s="86" t="str">
        <f t="shared" si="15"/>
        <v>Padron</v>
      </c>
      <c r="F27" s="65">
        <f t="shared" si="15"/>
        <v>647</v>
      </c>
      <c r="G27" s="65" t="s">
        <v>10</v>
      </c>
      <c r="H27" s="65">
        <v>672</v>
      </c>
      <c r="I27" s="65">
        <f t="shared" si="0"/>
        <v>25</v>
      </c>
      <c r="J27" s="96">
        <f t="shared" si="11"/>
        <v>0.23148148148148148</v>
      </c>
      <c r="K27" s="66">
        <v>4.1666666666666664E-2</v>
      </c>
      <c r="L27" s="66">
        <v>0.29166666666666669</v>
      </c>
      <c r="M27" s="96">
        <f t="shared" si="6"/>
        <v>0.56481481481481477</v>
      </c>
      <c r="N27" s="95">
        <f t="shared" si="12"/>
        <v>2000</v>
      </c>
      <c r="O27" s="96">
        <f>VLOOKUP($C27,sun[],11)</f>
        <v>0.28055555555555556</v>
      </c>
      <c r="P27" s="96" t="str">
        <f>LEFT(VLOOKUP($C27,sun[],3),5)</f>
        <v>07:12</v>
      </c>
      <c r="Q27" s="96" t="str">
        <f>LEFT(VLOOKUP($C27,sun[],4),5)</f>
        <v>17:28</v>
      </c>
      <c r="R27" s="96">
        <f>VLOOKUP($C27,sun[],12)</f>
        <v>0.74722222222222223</v>
      </c>
      <c r="S27" s="96">
        <f t="shared" si="1"/>
        <v>0.46666666666666667</v>
      </c>
      <c r="T27" s="84" t="s">
        <v>645</v>
      </c>
      <c r="U27" s="91"/>
      <c r="V27" s="6"/>
      <c r="W27" s="93">
        <f>I27*1000/Stats!$B$1</f>
        <v>35714.285714285717</v>
      </c>
      <c r="X27" s="93">
        <f t="shared" si="7"/>
        <v>920000.00000000012</v>
      </c>
      <c r="Y27" s="2"/>
      <c r="Z27" s="92" t="str">
        <f t="shared" si="8"/>
        <v/>
      </c>
      <c r="AA27" s="93" t="str">
        <f t="shared" si="9"/>
        <v/>
      </c>
      <c r="AB27" s="93">
        <f t="shared" si="14"/>
        <v>33.700000000000003</v>
      </c>
      <c r="AC27" s="2">
        <v>27.3</v>
      </c>
      <c r="AD27" s="2">
        <v>6.4</v>
      </c>
      <c r="AE27" s="92">
        <f t="shared" si="3"/>
        <v>2.3000000000000007</v>
      </c>
      <c r="AF27" s="92">
        <f t="shared" si="4"/>
        <v>8.7000000000000028</v>
      </c>
      <c r="AG27" s="2">
        <v>16</v>
      </c>
      <c r="AH27" s="2"/>
      <c r="AI27" s="2">
        <v>529</v>
      </c>
      <c r="AJ27" s="12"/>
    </row>
    <row r="28" spans="2:36" x14ac:dyDescent="0.35">
      <c r="B28" s="99">
        <f t="shared" si="16"/>
        <v>23</v>
      </c>
      <c r="C28" s="100">
        <f t="shared" si="16"/>
        <v>44510</v>
      </c>
      <c r="D28" s="101">
        <f t="shared" si="10"/>
        <v>4</v>
      </c>
      <c r="E28" s="86" t="str">
        <f t="shared" si="15"/>
        <v>Santiago</v>
      </c>
      <c r="F28" s="65">
        <f t="shared" si="15"/>
        <v>672</v>
      </c>
      <c r="G28" s="65" t="s">
        <v>10</v>
      </c>
      <c r="H28" s="65">
        <v>672</v>
      </c>
      <c r="I28" s="65">
        <f t="shared" si="0"/>
        <v>0</v>
      </c>
      <c r="J28" s="96">
        <f t="shared" si="11"/>
        <v>0</v>
      </c>
      <c r="K28" s="66"/>
      <c r="L28" s="66">
        <v>0.29166666666666669</v>
      </c>
      <c r="M28" s="96">
        <f t="shared" si="6"/>
        <v>0.29166666666666669</v>
      </c>
      <c r="N28" s="95">
        <f t="shared" si="12"/>
        <v>0</v>
      </c>
      <c r="O28" s="96">
        <f>VLOOKUP($C28,sun[],11)</f>
        <v>0.28125</v>
      </c>
      <c r="P28" s="96" t="str">
        <f>LEFT(VLOOKUP($C28,sun[],3),5)</f>
        <v>07:13</v>
      </c>
      <c r="Q28" s="96" t="str">
        <f>LEFT(VLOOKUP($C28,sun[],4),5)</f>
        <v>17:27</v>
      </c>
      <c r="R28" s="96">
        <f>VLOOKUP($C28,sun[],12)</f>
        <v>0.74652777777777779</v>
      </c>
      <c r="S28" s="96">
        <f t="shared" si="1"/>
        <v>0.46527777777777779</v>
      </c>
      <c r="T28" s="84"/>
      <c r="U28" s="91"/>
      <c r="V28" s="12"/>
      <c r="W28" s="93">
        <f>I28*1000/Stats!$B$1</f>
        <v>0</v>
      </c>
      <c r="X28" s="93">
        <f t="shared" si="7"/>
        <v>920000.00000000012</v>
      </c>
      <c r="Y28" s="2"/>
      <c r="Z28" s="92" t="str">
        <f t="shared" si="8"/>
        <v/>
      </c>
      <c r="AA28" s="93" t="str">
        <f t="shared" si="9"/>
        <v/>
      </c>
      <c r="AB28" s="93">
        <f t="shared" si="14"/>
        <v>0</v>
      </c>
      <c r="AC28" s="2"/>
      <c r="AD28" s="2"/>
      <c r="AE28" s="92" t="str">
        <f t="shared" si="3"/>
        <v/>
      </c>
      <c r="AF28" s="92" t="str">
        <f t="shared" si="4"/>
        <v/>
      </c>
      <c r="AG28" s="2"/>
      <c r="AH28" s="2"/>
      <c r="AI28" s="2"/>
      <c r="AJ28" s="12"/>
    </row>
    <row r="29" spans="2:36" x14ac:dyDescent="0.35">
      <c r="B29" s="99">
        <f t="shared" si="16"/>
        <v>24</v>
      </c>
      <c r="C29" s="100">
        <f t="shared" si="16"/>
        <v>44511</v>
      </c>
      <c r="D29" s="101">
        <f t="shared" si="10"/>
        <v>5</v>
      </c>
      <c r="E29" s="86"/>
      <c r="F29" s="65"/>
      <c r="G29" s="65"/>
      <c r="H29" s="65"/>
      <c r="I29" s="65"/>
      <c r="J29" s="98"/>
      <c r="K29" s="67"/>
      <c r="L29" s="67"/>
      <c r="M29" s="96">
        <f t="shared" si="6"/>
        <v>0</v>
      </c>
      <c r="N29" s="97"/>
      <c r="O29" s="96">
        <f>VLOOKUP($C29,sun[],11)</f>
        <v>0.28194444444444444</v>
      </c>
      <c r="P29" s="96" t="str">
        <f>LEFT(VLOOKUP($C29,sun[],3),5)</f>
        <v>07:14</v>
      </c>
      <c r="Q29" s="96" t="str">
        <f>LEFT(VLOOKUP($C29,sun[],4),5)</f>
        <v>17:26</v>
      </c>
      <c r="R29" s="96">
        <f>VLOOKUP($C29,sun[],12)</f>
        <v>0.74583333333333324</v>
      </c>
      <c r="S29" s="96">
        <f t="shared" si="1"/>
        <v>0.4638888888888888</v>
      </c>
      <c r="T29" s="2"/>
      <c r="U29" s="91"/>
      <c r="V29" s="12"/>
      <c r="W29" s="93">
        <f>I29*1000/Stats!$B$1</f>
        <v>0</v>
      </c>
      <c r="X29" s="93">
        <f t="shared" si="7"/>
        <v>920000.00000000012</v>
      </c>
      <c r="Y29" s="2"/>
      <c r="Z29" s="92" t="str">
        <f t="shared" si="8"/>
        <v/>
      </c>
      <c r="AA29" s="93" t="str">
        <f t="shared" si="9"/>
        <v/>
      </c>
      <c r="AB29" s="93">
        <f t="shared" si="14"/>
        <v>0</v>
      </c>
      <c r="AC29" s="2"/>
      <c r="AD29" s="2"/>
      <c r="AE29" s="92" t="str">
        <f t="shared" si="3"/>
        <v/>
      </c>
      <c r="AF29" s="92" t="str">
        <f t="shared" si="4"/>
        <v/>
      </c>
      <c r="AG29" s="2"/>
      <c r="AH29" s="2"/>
      <c r="AI29" s="2"/>
      <c r="AJ29" s="12"/>
    </row>
    <row r="30" spans="2:36" x14ac:dyDescent="0.35">
      <c r="B30" s="99">
        <f t="shared" si="16"/>
        <v>25</v>
      </c>
      <c r="C30" s="100">
        <f t="shared" si="16"/>
        <v>44512</v>
      </c>
      <c r="D30" s="101">
        <f t="shared" si="10"/>
        <v>6</v>
      </c>
      <c r="E30" s="86"/>
      <c r="F30" s="65"/>
      <c r="G30" s="65"/>
      <c r="H30" s="65"/>
      <c r="I30" s="65"/>
      <c r="J30" s="98"/>
      <c r="K30" s="67"/>
      <c r="L30" s="67"/>
      <c r="M30" s="96">
        <f t="shared" si="6"/>
        <v>0</v>
      </c>
      <c r="N30" s="97"/>
      <c r="O30" s="96">
        <f>VLOOKUP($C30,sun[],11)</f>
        <v>0.28263888888888888</v>
      </c>
      <c r="P30" s="96" t="str">
        <f>LEFT(VLOOKUP($C30,sun[],3),5)</f>
        <v>07:15</v>
      </c>
      <c r="Q30" s="96" t="str">
        <f>LEFT(VLOOKUP($C30,sun[],4),5)</f>
        <v>17:25</v>
      </c>
      <c r="R30" s="96">
        <f>VLOOKUP($C30,sun[],12)</f>
        <v>0.74513888888888891</v>
      </c>
      <c r="S30" s="96">
        <f t="shared" si="1"/>
        <v>0.46250000000000002</v>
      </c>
      <c r="T30" s="2"/>
      <c r="U30" s="91"/>
      <c r="V30" s="12"/>
      <c r="W30" s="93">
        <f>I30*1000/Stats!$B$1</f>
        <v>0</v>
      </c>
      <c r="X30" s="93">
        <f t="shared" si="7"/>
        <v>920000.00000000012</v>
      </c>
      <c r="Y30" s="2"/>
      <c r="Z30" s="92" t="str">
        <f t="shared" si="8"/>
        <v/>
      </c>
      <c r="AA30" s="93" t="str">
        <f t="shared" si="9"/>
        <v/>
      </c>
      <c r="AB30" s="93">
        <f t="shared" si="14"/>
        <v>0</v>
      </c>
      <c r="AC30" s="2"/>
      <c r="AD30" s="2"/>
      <c r="AE30" s="92" t="str">
        <f t="shared" si="3"/>
        <v/>
      </c>
      <c r="AF30" s="92" t="str">
        <f t="shared" si="4"/>
        <v/>
      </c>
      <c r="AG30" s="2"/>
      <c r="AH30" s="2"/>
      <c r="AI30" s="2"/>
      <c r="AJ30" s="12"/>
    </row>
    <row r="31" spans="2:36" x14ac:dyDescent="0.35">
      <c r="B31" s="99">
        <f t="shared" si="16"/>
        <v>26</v>
      </c>
      <c r="C31" s="100">
        <f t="shared" si="16"/>
        <v>44513</v>
      </c>
      <c r="D31" s="101">
        <f t="shared" si="10"/>
        <v>7</v>
      </c>
      <c r="E31" s="86"/>
      <c r="F31" s="65"/>
      <c r="G31" s="65"/>
      <c r="H31" s="65"/>
      <c r="I31" s="65"/>
      <c r="J31" s="98"/>
      <c r="K31" s="67"/>
      <c r="L31" s="67"/>
      <c r="M31" s="96">
        <f t="shared" si="6"/>
        <v>0</v>
      </c>
      <c r="N31" s="97"/>
      <c r="O31" s="96">
        <f>VLOOKUP($C31,sun[],11)</f>
        <v>0.28333333333333333</v>
      </c>
      <c r="P31" s="96" t="str">
        <f>LEFT(VLOOKUP($C31,sun[],3),5)</f>
        <v>07:16</v>
      </c>
      <c r="Q31" s="96" t="str">
        <f>LEFT(VLOOKUP($C31,sun[],4),5)</f>
        <v>17:24</v>
      </c>
      <c r="R31" s="96">
        <f>VLOOKUP($C31,sun[],12)</f>
        <v>0.74444444444444446</v>
      </c>
      <c r="S31" s="96">
        <f t="shared" si="1"/>
        <v>0.46111111111111114</v>
      </c>
      <c r="T31" s="2"/>
      <c r="U31" s="91"/>
      <c r="V31" s="12"/>
      <c r="W31" s="93">
        <f>I31*1000/Stats!$B$1</f>
        <v>0</v>
      </c>
      <c r="X31" s="93">
        <f t="shared" si="7"/>
        <v>920000.00000000012</v>
      </c>
      <c r="Y31" s="2"/>
      <c r="Z31" s="92" t="str">
        <f t="shared" si="8"/>
        <v/>
      </c>
      <c r="AA31" s="93" t="str">
        <f t="shared" si="9"/>
        <v/>
      </c>
      <c r="AB31" s="93">
        <f t="shared" si="14"/>
        <v>0</v>
      </c>
      <c r="AC31" s="2"/>
      <c r="AD31" s="2"/>
      <c r="AE31" s="92" t="str">
        <f t="shared" si="3"/>
        <v/>
      </c>
      <c r="AF31" s="92" t="str">
        <f t="shared" si="4"/>
        <v/>
      </c>
      <c r="AG31" s="2"/>
      <c r="AH31" s="2"/>
      <c r="AI31" s="2"/>
      <c r="AJ31" s="12"/>
    </row>
    <row r="32" spans="2:36" x14ac:dyDescent="0.35">
      <c r="H32" t="s">
        <v>36</v>
      </c>
      <c r="I32" s="81">
        <f>AVERAGE(I6:I27)</f>
        <v>30.545454545454547</v>
      </c>
      <c r="J32" s="13">
        <f>SUM(J6:J31)</f>
        <v>6.2453703703703702</v>
      </c>
      <c r="K32" s="13"/>
      <c r="N32" s="10">
        <f>SUM(N6:N31)</f>
        <v>53760</v>
      </c>
      <c r="O32" s="9"/>
      <c r="P32" s="9"/>
      <c r="Q32" s="9"/>
      <c r="R32" s="9"/>
      <c r="S32" s="9"/>
      <c r="T32" s="7"/>
      <c r="Y32" s="90">
        <f>SUM(Y6:Y31)</f>
        <v>0</v>
      </c>
      <c r="AB32">
        <f>SUM(AB6:AB31)</f>
        <v>786.3</v>
      </c>
      <c r="AC32">
        <f>SUM(AC6:AC31)</f>
        <v>720.19999999999993</v>
      </c>
      <c r="AD32">
        <f>SUM(AD6:AD31)</f>
        <v>66.100000000000009</v>
      </c>
    </row>
    <row r="35" spans="30:30" x14ac:dyDescent="0.35">
      <c r="AD35">
        <f>AC32+AD32</f>
        <v>786.3</v>
      </c>
    </row>
  </sheetData>
  <mergeCells count="14">
    <mergeCell ref="AJ4:AJ5"/>
    <mergeCell ref="W4:AA4"/>
    <mergeCell ref="AC4:AF4"/>
    <mergeCell ref="U4:U5"/>
    <mergeCell ref="O4:S4"/>
    <mergeCell ref="V4:V5"/>
    <mergeCell ref="AG4:AH4"/>
    <mergeCell ref="I4:N4"/>
    <mergeCell ref="T4:T5"/>
    <mergeCell ref="A4:A5"/>
    <mergeCell ref="B4:B5"/>
    <mergeCell ref="C4:D5"/>
    <mergeCell ref="E4:F4"/>
    <mergeCell ref="G4:H4"/>
  </mergeCells>
  <conditionalFormatting sqref="U6:U31">
    <cfRule type="cellIs" dxfId="5" priority="1" operator="equal">
      <formula>""</formula>
    </cfRule>
    <cfRule type="cellIs" dxfId="4" priority="3" operator="equal">
      <formula>"Sim"</formula>
    </cfRule>
    <cfRule type="cellIs" dxfId="3" priority="12" operator="equal">
      <formula>"Não"</formula>
    </cfRule>
  </conditionalFormatting>
  <conditionalFormatting sqref="M6">
    <cfRule type="cellIs" dxfId="2" priority="8" operator="greaterThan">
      <formula>#REF!</formula>
    </cfRule>
    <cfRule type="expression" dxfId="1" priority="9" stopIfTrue="1">
      <formula>"M6&gt;=$Q$6"</formula>
    </cfRule>
    <cfRule type="expression" dxfId="0" priority="10" stopIfTrue="1">
      <formula>"&gt;=$Q$6-TIME(0,30,0)"</formula>
    </cfRule>
  </conditionalFormatting>
  <conditionalFormatting sqref="I6:I31">
    <cfRule type="colorScale" priority="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1">
    <dataValidation type="list" allowBlank="1" showInputMessage="1" showErrorMessage="1" sqref="U6:U31" xr:uid="{DE7C5967-65D2-4011-A7D9-703A605D43F5}">
      <formula1>ListaAlojamentoConfirmado</formula1>
    </dataValidation>
  </dataValidations>
  <pageMargins left="0" right="0" top="0" bottom="0" header="0" footer="0"/>
  <pageSetup paperSize="9" scale="46" fitToHeight="0" orientation="landscape" horizont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89F98-9D05-455B-A62C-0866CAE72E0F}">
  <dimension ref="A1:B6"/>
  <sheetViews>
    <sheetView workbookViewId="0">
      <selection activeCell="B5" sqref="B5"/>
    </sheetView>
  </sheetViews>
  <sheetFormatPr defaultRowHeight="14.5" x14ac:dyDescent="0.35"/>
  <cols>
    <col min="1" max="1" width="14.26953125" bestFit="1" customWidth="1"/>
  </cols>
  <sheetData>
    <row r="1" spans="1:2" x14ac:dyDescent="0.35">
      <c r="A1" t="s">
        <v>650</v>
      </c>
      <c r="B1">
        <v>0.7</v>
      </c>
    </row>
    <row r="5" spans="1:2" x14ac:dyDescent="0.35">
      <c r="A5" t="s">
        <v>653</v>
      </c>
      <c r="B5">
        <f>Plano!F28</f>
        <v>672</v>
      </c>
    </row>
    <row r="6" spans="1:2" x14ac:dyDescent="0.35">
      <c r="A6" t="s">
        <v>651</v>
      </c>
      <c r="B6">
        <f>B5*1000/B1</f>
        <v>960000.00000000012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AB986-1302-476A-98E6-C071E45CBF25}">
  <dimension ref="A1:U155"/>
  <sheetViews>
    <sheetView workbookViewId="0">
      <selection activeCell="V12" sqref="V12"/>
    </sheetView>
  </sheetViews>
  <sheetFormatPr defaultRowHeight="14.5" x14ac:dyDescent="0.35"/>
  <cols>
    <col min="1" max="1" width="8.7265625" style="43"/>
    <col min="11" max="12" width="9.26953125" style="79"/>
  </cols>
  <sheetData>
    <row r="1" spans="1:21" x14ac:dyDescent="0.35">
      <c r="G1" s="111" t="s">
        <v>361</v>
      </c>
      <c r="H1" s="111"/>
      <c r="I1" s="111" t="s">
        <v>362</v>
      </c>
      <c r="J1" s="111"/>
      <c r="K1" s="112" t="s">
        <v>363</v>
      </c>
      <c r="L1" s="112"/>
      <c r="N1" s="5" t="s">
        <v>365</v>
      </c>
    </row>
    <row r="2" spans="1:21" ht="15" thickBot="1" x14ac:dyDescent="0.4">
      <c r="A2" s="60" t="s">
        <v>355</v>
      </c>
      <c r="B2" s="45" t="s">
        <v>356</v>
      </c>
      <c r="C2" s="61" t="s">
        <v>39</v>
      </c>
      <c r="D2" s="62" t="s">
        <v>40</v>
      </c>
      <c r="E2" s="63" t="s">
        <v>41</v>
      </c>
      <c r="F2" s="62" t="s">
        <v>42</v>
      </c>
      <c r="G2" s="63" t="s">
        <v>43</v>
      </c>
      <c r="H2" s="61" t="s">
        <v>44</v>
      </c>
      <c r="I2" s="61" t="s">
        <v>357</v>
      </c>
      <c r="J2" s="61" t="s">
        <v>358</v>
      </c>
      <c r="K2" s="70" t="s">
        <v>359</v>
      </c>
      <c r="L2" s="71" t="s">
        <v>360</v>
      </c>
      <c r="M2" s="63" t="s">
        <v>45</v>
      </c>
      <c r="N2" s="61" t="s">
        <v>46</v>
      </c>
    </row>
    <row r="3" spans="1:21" ht="19.5" x14ac:dyDescent="0.35">
      <c r="A3" s="51">
        <v>44409</v>
      </c>
      <c r="B3" s="3">
        <f t="shared" ref="B3:B33" si="0">WEEKDAY(A3)</f>
        <v>1</v>
      </c>
      <c r="C3" s="64" t="s">
        <v>247</v>
      </c>
      <c r="D3" s="22" t="s">
        <v>248</v>
      </c>
      <c r="E3" s="23">
        <v>0.58968750000000003</v>
      </c>
      <c r="F3" s="22" t="s">
        <v>249</v>
      </c>
      <c r="G3" s="24">
        <v>0.20277777777777781</v>
      </c>
      <c r="H3" s="24">
        <v>0.93888888888888899</v>
      </c>
      <c r="I3" s="24">
        <v>0.23055555555555554</v>
      </c>
      <c r="J3" s="24">
        <v>0.91111111111111109</v>
      </c>
      <c r="K3" s="72">
        <v>0.25555555555555559</v>
      </c>
      <c r="L3" s="72">
        <v>0.88611111111111107</v>
      </c>
      <c r="M3" s="22" t="s">
        <v>250</v>
      </c>
      <c r="N3" s="52">
        <v>151.83199999999999</v>
      </c>
    </row>
    <row r="4" spans="1:21" ht="19.5" x14ac:dyDescent="0.35">
      <c r="A4" s="51">
        <v>44410</v>
      </c>
      <c r="B4" s="3">
        <f t="shared" si="0"/>
        <v>2</v>
      </c>
      <c r="C4" s="19" t="s">
        <v>247</v>
      </c>
      <c r="D4" s="19" t="s">
        <v>251</v>
      </c>
      <c r="E4" s="20">
        <v>0.5883680555555556</v>
      </c>
      <c r="F4" s="19" t="s">
        <v>252</v>
      </c>
      <c r="G4" s="21">
        <v>0.20347222222222219</v>
      </c>
      <c r="H4" s="21">
        <v>0.9375</v>
      </c>
      <c r="I4" s="21">
        <v>0.23124999999999998</v>
      </c>
      <c r="J4" s="21">
        <v>0.91041666666666676</v>
      </c>
      <c r="K4" s="73">
        <v>0.25625000000000003</v>
      </c>
      <c r="L4" s="73">
        <v>0.88541666666666663</v>
      </c>
      <c r="M4" s="19" t="s">
        <v>253</v>
      </c>
      <c r="N4" s="47">
        <v>151.81399999999999</v>
      </c>
    </row>
    <row r="5" spans="1:21" ht="19.5" x14ac:dyDescent="0.35">
      <c r="A5" s="51">
        <v>44411</v>
      </c>
      <c r="B5" s="3">
        <f t="shared" si="0"/>
        <v>3</v>
      </c>
      <c r="C5" s="16" t="s">
        <v>254</v>
      </c>
      <c r="D5" s="16" t="s">
        <v>255</v>
      </c>
      <c r="E5" s="17">
        <v>0.58702546296296299</v>
      </c>
      <c r="F5" s="16" t="s">
        <v>256</v>
      </c>
      <c r="G5" s="18">
        <v>0.20486111111111113</v>
      </c>
      <c r="H5" s="18">
        <v>0.93680555555555556</v>
      </c>
      <c r="I5" s="18">
        <v>0.23194444444444443</v>
      </c>
      <c r="J5" s="18">
        <v>0.90972222222222221</v>
      </c>
      <c r="K5" s="73">
        <v>0.25694444444444448</v>
      </c>
      <c r="L5" s="73">
        <v>0.8847222222222223</v>
      </c>
      <c r="M5" s="16" t="s">
        <v>257</v>
      </c>
      <c r="N5" s="46">
        <v>151.79499999999999</v>
      </c>
    </row>
    <row r="6" spans="1:21" ht="19.5" x14ac:dyDescent="0.35">
      <c r="A6" s="51">
        <v>44412</v>
      </c>
      <c r="B6" s="3">
        <f t="shared" si="0"/>
        <v>4</v>
      </c>
      <c r="C6" s="19" t="s">
        <v>258</v>
      </c>
      <c r="D6" s="19" t="s">
        <v>259</v>
      </c>
      <c r="E6" s="20">
        <v>0.58565972222222229</v>
      </c>
      <c r="F6" s="19" t="s">
        <v>260</v>
      </c>
      <c r="G6" s="21">
        <v>0.20555555555555557</v>
      </c>
      <c r="H6" s="21">
        <v>0.93541666666666667</v>
      </c>
      <c r="I6" s="21">
        <v>0.23263888888888887</v>
      </c>
      <c r="J6" s="21">
        <v>0.90902777777777777</v>
      </c>
      <c r="K6" s="73">
        <v>0.25763888888888892</v>
      </c>
      <c r="L6" s="73">
        <v>0.88402777777777775</v>
      </c>
      <c r="M6" s="19" t="s">
        <v>261</v>
      </c>
      <c r="N6" s="47">
        <v>151.77500000000001</v>
      </c>
    </row>
    <row r="7" spans="1:21" ht="19.5" x14ac:dyDescent="0.35">
      <c r="A7" s="51">
        <v>44413</v>
      </c>
      <c r="B7" s="3">
        <f t="shared" si="0"/>
        <v>5</v>
      </c>
      <c r="C7" s="16" t="s">
        <v>262</v>
      </c>
      <c r="D7" s="16" t="s">
        <v>263</v>
      </c>
      <c r="E7" s="17">
        <v>0.58428240740740744</v>
      </c>
      <c r="F7" s="16" t="s">
        <v>264</v>
      </c>
      <c r="G7" s="18">
        <v>0.20625000000000002</v>
      </c>
      <c r="H7" s="18">
        <v>0.93472222222222223</v>
      </c>
      <c r="I7" s="18">
        <v>0.23333333333333331</v>
      </c>
      <c r="J7" s="18">
        <v>0.90763888888888899</v>
      </c>
      <c r="K7" s="73">
        <v>0.25833333333333336</v>
      </c>
      <c r="L7" s="73">
        <v>0.8833333333333333</v>
      </c>
      <c r="M7" s="16" t="s">
        <v>265</v>
      </c>
      <c r="N7" s="46">
        <v>151.75399999999999</v>
      </c>
    </row>
    <row r="8" spans="1:21" ht="19.5" x14ac:dyDescent="0.35">
      <c r="A8" s="51">
        <v>44414</v>
      </c>
      <c r="B8" s="3">
        <f t="shared" si="0"/>
        <v>6</v>
      </c>
      <c r="C8" s="19" t="s">
        <v>266</v>
      </c>
      <c r="D8" s="19" t="s">
        <v>267</v>
      </c>
      <c r="E8" s="20">
        <v>0.58288194444444441</v>
      </c>
      <c r="F8" s="19" t="s">
        <v>268</v>
      </c>
      <c r="G8" s="21">
        <v>0.2076388888888889</v>
      </c>
      <c r="H8" s="21">
        <v>0.93333333333333324</v>
      </c>
      <c r="I8" s="21">
        <v>0.23402777777777781</v>
      </c>
      <c r="J8" s="21">
        <v>0.90694444444444444</v>
      </c>
      <c r="K8" s="73">
        <v>0.2590277777777778</v>
      </c>
      <c r="L8" s="73">
        <v>0.88194444444444453</v>
      </c>
      <c r="M8" s="19" t="s">
        <v>269</v>
      </c>
      <c r="N8" s="47">
        <v>151.733</v>
      </c>
    </row>
    <row r="9" spans="1:21" ht="19.5" x14ac:dyDescent="0.35">
      <c r="A9" s="51">
        <v>44415</v>
      </c>
      <c r="B9" s="3">
        <f t="shared" si="0"/>
        <v>7</v>
      </c>
      <c r="C9" s="16" t="s">
        <v>270</v>
      </c>
      <c r="D9" s="16" t="s">
        <v>271</v>
      </c>
      <c r="E9" s="17">
        <v>0.58146990740740734</v>
      </c>
      <c r="F9" s="16" t="s">
        <v>272</v>
      </c>
      <c r="G9" s="18">
        <v>0.20833333333333334</v>
      </c>
      <c r="H9" s="18">
        <v>0.93194444444444446</v>
      </c>
      <c r="I9" s="18">
        <v>0.23472222222222219</v>
      </c>
      <c r="J9" s="18">
        <v>0.90555555555555556</v>
      </c>
      <c r="K9" s="73">
        <v>0.25972222222222224</v>
      </c>
      <c r="L9" s="73">
        <v>0.88124999999999998</v>
      </c>
      <c r="M9" s="16" t="s">
        <v>273</v>
      </c>
      <c r="N9" s="46">
        <v>151.71</v>
      </c>
      <c r="P9" s="113" t="s">
        <v>690</v>
      </c>
      <c r="Q9" s="114"/>
      <c r="R9" s="114"/>
      <c r="S9" s="114"/>
      <c r="T9" s="114"/>
      <c r="U9" s="114"/>
    </row>
    <row r="10" spans="1:21" ht="19.5" x14ac:dyDescent="0.35">
      <c r="A10" s="51">
        <v>44416</v>
      </c>
      <c r="B10" s="3">
        <f t="shared" si="0"/>
        <v>1</v>
      </c>
      <c r="C10" s="19" t="s">
        <v>274</v>
      </c>
      <c r="D10" s="19" t="s">
        <v>275</v>
      </c>
      <c r="E10" s="20">
        <v>0.58003472222222219</v>
      </c>
      <c r="F10" s="19" t="s">
        <v>276</v>
      </c>
      <c r="G10" s="21">
        <v>0.20972222222222223</v>
      </c>
      <c r="H10" s="21">
        <v>0.93125000000000002</v>
      </c>
      <c r="I10" s="21">
        <v>0.23541666666666669</v>
      </c>
      <c r="J10" s="21">
        <v>0.90486111111111101</v>
      </c>
      <c r="K10" s="73">
        <v>0.26041666666666669</v>
      </c>
      <c r="L10" s="73">
        <v>0.88055555555555554</v>
      </c>
      <c r="M10" s="19" t="s">
        <v>277</v>
      </c>
      <c r="N10" s="47">
        <v>151.68700000000001</v>
      </c>
      <c r="P10" s="114"/>
      <c r="Q10" s="114"/>
      <c r="R10" s="114"/>
      <c r="S10" s="114"/>
      <c r="T10" s="114"/>
      <c r="U10" s="114"/>
    </row>
    <row r="11" spans="1:21" ht="19.5" x14ac:dyDescent="0.35">
      <c r="A11" s="51">
        <v>44417</v>
      </c>
      <c r="B11" s="3">
        <f t="shared" si="0"/>
        <v>2</v>
      </c>
      <c r="C11" s="16" t="s">
        <v>278</v>
      </c>
      <c r="D11" s="16" t="s">
        <v>279</v>
      </c>
      <c r="E11" s="17">
        <v>0.578587962962963</v>
      </c>
      <c r="F11" s="16" t="s">
        <v>280</v>
      </c>
      <c r="G11" s="18">
        <v>0.21041666666666667</v>
      </c>
      <c r="H11" s="18">
        <v>0.92986111111111114</v>
      </c>
      <c r="I11" s="18">
        <v>0.23680555555555557</v>
      </c>
      <c r="J11" s="18">
        <v>0.90416666666666667</v>
      </c>
      <c r="K11" s="73">
        <v>0.26111111111111113</v>
      </c>
      <c r="L11" s="73">
        <v>0.87986111111111109</v>
      </c>
      <c r="M11" s="16" t="s">
        <v>281</v>
      </c>
      <c r="N11" s="46">
        <v>151.66399999999999</v>
      </c>
      <c r="P11" s="114"/>
      <c r="Q11" s="114"/>
      <c r="R11" s="114"/>
      <c r="S11" s="114"/>
      <c r="T11" s="114"/>
      <c r="U11" s="114"/>
    </row>
    <row r="12" spans="1:21" ht="19.5" x14ac:dyDescent="0.35">
      <c r="A12" s="51">
        <v>44418</v>
      </c>
      <c r="B12" s="3">
        <f t="shared" si="0"/>
        <v>3</v>
      </c>
      <c r="C12" s="19" t="s">
        <v>282</v>
      </c>
      <c r="D12" s="19" t="s">
        <v>283</v>
      </c>
      <c r="E12" s="20">
        <v>0.57712962962962966</v>
      </c>
      <c r="F12" s="19" t="s">
        <v>284</v>
      </c>
      <c r="G12" s="21">
        <v>0.21111111111111111</v>
      </c>
      <c r="H12" s="21">
        <v>0.9291666666666667</v>
      </c>
      <c r="I12" s="21">
        <v>0.23750000000000002</v>
      </c>
      <c r="J12" s="21">
        <v>0.90277777777777779</v>
      </c>
      <c r="K12" s="73">
        <v>0.26180555555555557</v>
      </c>
      <c r="L12" s="73">
        <v>0.87847222222222221</v>
      </c>
      <c r="M12" s="19" t="s">
        <v>285</v>
      </c>
      <c r="N12" s="47">
        <v>151.63900000000001</v>
      </c>
    </row>
    <row r="13" spans="1:21" ht="19.5" x14ac:dyDescent="0.35">
      <c r="A13" s="51">
        <v>44419</v>
      </c>
      <c r="B13" s="3">
        <f t="shared" si="0"/>
        <v>4</v>
      </c>
      <c r="C13" s="16" t="s">
        <v>286</v>
      </c>
      <c r="D13" s="16" t="s">
        <v>287</v>
      </c>
      <c r="E13" s="17">
        <v>0.57565972222222228</v>
      </c>
      <c r="F13" s="16" t="s">
        <v>288</v>
      </c>
      <c r="G13" s="18">
        <v>0.21249999999999999</v>
      </c>
      <c r="H13" s="18">
        <v>0.9277777777777777</v>
      </c>
      <c r="I13" s="18">
        <v>0.23819444444444446</v>
      </c>
      <c r="J13" s="18">
        <v>0.90208333333333324</v>
      </c>
      <c r="K13" s="73">
        <v>0.26250000000000001</v>
      </c>
      <c r="L13" s="73">
        <v>0.87777777777777777</v>
      </c>
      <c r="M13" s="16" t="s">
        <v>289</v>
      </c>
      <c r="N13" s="46">
        <v>151.614</v>
      </c>
    </row>
    <row r="14" spans="1:21" ht="19.5" x14ac:dyDescent="0.35">
      <c r="A14" s="51">
        <v>44420</v>
      </c>
      <c r="B14" s="3">
        <f t="shared" si="0"/>
        <v>5</v>
      </c>
      <c r="C14" s="19" t="s">
        <v>290</v>
      </c>
      <c r="D14" s="19" t="s">
        <v>291</v>
      </c>
      <c r="E14" s="20">
        <v>0.5741666666666666</v>
      </c>
      <c r="F14" s="19" t="s">
        <v>292</v>
      </c>
      <c r="G14" s="21">
        <v>0.21319444444444444</v>
      </c>
      <c r="H14" s="21">
        <v>0.92638888888888893</v>
      </c>
      <c r="I14" s="21">
        <v>0.2388888888888889</v>
      </c>
      <c r="J14" s="21">
        <v>0.90069444444444446</v>
      </c>
      <c r="K14" s="73">
        <v>0.26319444444444445</v>
      </c>
      <c r="L14" s="73">
        <v>0.87708333333333333</v>
      </c>
      <c r="M14" s="19" t="s">
        <v>293</v>
      </c>
      <c r="N14" s="47">
        <v>151.58799999999999</v>
      </c>
    </row>
    <row r="15" spans="1:21" ht="19.5" x14ac:dyDescent="0.35">
      <c r="A15" s="51">
        <v>44421</v>
      </c>
      <c r="B15" s="3">
        <f t="shared" si="0"/>
        <v>6</v>
      </c>
      <c r="C15" s="16" t="s">
        <v>294</v>
      </c>
      <c r="D15" s="16" t="s">
        <v>295</v>
      </c>
      <c r="E15" s="17">
        <v>0.57266203703703711</v>
      </c>
      <c r="F15" s="16" t="s">
        <v>296</v>
      </c>
      <c r="G15" s="18">
        <v>0.21388888888888891</v>
      </c>
      <c r="H15" s="18">
        <v>0.92569444444444438</v>
      </c>
      <c r="I15" s="18">
        <v>0.23958333333333334</v>
      </c>
      <c r="J15" s="18">
        <v>0.9</v>
      </c>
      <c r="K15" s="73">
        <v>0.2638888888888889</v>
      </c>
      <c r="L15" s="73">
        <v>0.87569444444444444</v>
      </c>
      <c r="M15" s="16" t="s">
        <v>297</v>
      </c>
      <c r="N15" s="46">
        <v>151.56100000000001</v>
      </c>
    </row>
    <row r="16" spans="1:21" ht="19.5" x14ac:dyDescent="0.35">
      <c r="A16" s="51">
        <v>44422</v>
      </c>
      <c r="B16" s="3">
        <f t="shared" si="0"/>
        <v>7</v>
      </c>
      <c r="C16" s="19" t="s">
        <v>298</v>
      </c>
      <c r="D16" s="19" t="s">
        <v>299</v>
      </c>
      <c r="E16" s="20">
        <v>0.57115740740740739</v>
      </c>
      <c r="F16" s="19" t="s">
        <v>300</v>
      </c>
      <c r="G16" s="21">
        <v>0.21458333333333335</v>
      </c>
      <c r="H16" s="21">
        <v>0.9243055555555556</v>
      </c>
      <c r="I16" s="21">
        <v>0.24027777777777778</v>
      </c>
      <c r="J16" s="21">
        <v>0.89861111111111114</v>
      </c>
      <c r="K16" s="73">
        <v>0.26458333333333334</v>
      </c>
      <c r="L16" s="73">
        <v>0.875</v>
      </c>
      <c r="M16" s="19" t="s">
        <v>301</v>
      </c>
      <c r="N16" s="47">
        <v>151.53299999999999</v>
      </c>
    </row>
    <row r="17" spans="1:14" ht="19.5" x14ac:dyDescent="0.35">
      <c r="A17" s="51">
        <v>44423</v>
      </c>
      <c r="B17" s="3">
        <f t="shared" si="0"/>
        <v>1</v>
      </c>
      <c r="C17" s="16" t="s">
        <v>302</v>
      </c>
      <c r="D17" s="16" t="s">
        <v>303</v>
      </c>
      <c r="E17" s="17">
        <v>0.5696296296296296</v>
      </c>
      <c r="F17" s="16" t="s">
        <v>304</v>
      </c>
      <c r="G17" s="18">
        <v>0.21597222222222223</v>
      </c>
      <c r="H17" s="18">
        <v>0.92291666666666661</v>
      </c>
      <c r="I17" s="18">
        <v>0.24097222222222223</v>
      </c>
      <c r="J17" s="18">
        <v>0.8979166666666667</v>
      </c>
      <c r="K17" s="73">
        <v>0.26527777777777778</v>
      </c>
      <c r="L17" s="73">
        <v>0.87430555555555556</v>
      </c>
      <c r="M17" s="16" t="s">
        <v>305</v>
      </c>
      <c r="N17" s="46">
        <v>151.505</v>
      </c>
    </row>
    <row r="18" spans="1:14" ht="19.5" x14ac:dyDescent="0.35">
      <c r="A18" s="51">
        <v>44424</v>
      </c>
      <c r="B18" s="3">
        <f t="shared" si="0"/>
        <v>2</v>
      </c>
      <c r="C18" s="19" t="s">
        <v>306</v>
      </c>
      <c r="D18" s="19" t="s">
        <v>307</v>
      </c>
      <c r="E18" s="20">
        <v>0.56809027777777776</v>
      </c>
      <c r="F18" s="19" t="s">
        <v>308</v>
      </c>
      <c r="G18" s="21">
        <v>0.21666666666666667</v>
      </c>
      <c r="H18" s="21">
        <v>0.92152777777777783</v>
      </c>
      <c r="I18" s="21">
        <v>0.24166666666666667</v>
      </c>
      <c r="J18" s="21">
        <v>0.8965277777777777</v>
      </c>
      <c r="K18" s="73">
        <v>0.26597222222222222</v>
      </c>
      <c r="L18" s="73">
        <v>0.87291666666666667</v>
      </c>
      <c r="M18" s="19" t="s">
        <v>309</v>
      </c>
      <c r="N18" s="47">
        <v>151.476</v>
      </c>
    </row>
    <row r="19" spans="1:14" ht="19.5" x14ac:dyDescent="0.35">
      <c r="A19" s="51">
        <v>44425</v>
      </c>
      <c r="B19" s="3">
        <f t="shared" si="0"/>
        <v>3</v>
      </c>
      <c r="C19" s="16" t="s">
        <v>310</v>
      </c>
      <c r="D19" s="16" t="s">
        <v>311</v>
      </c>
      <c r="E19" s="17">
        <v>0.56653935185185189</v>
      </c>
      <c r="F19" s="16" t="s">
        <v>312</v>
      </c>
      <c r="G19" s="18">
        <v>0.21736111111111112</v>
      </c>
      <c r="H19" s="18">
        <v>0.92083333333333339</v>
      </c>
      <c r="I19" s="18">
        <v>0.24305555555555555</v>
      </c>
      <c r="J19" s="18">
        <v>0.89583333333333337</v>
      </c>
      <c r="K19" s="73">
        <v>0.26666666666666666</v>
      </c>
      <c r="L19" s="73">
        <v>0.87222222222222223</v>
      </c>
      <c r="M19" s="16" t="s">
        <v>313</v>
      </c>
      <c r="N19" s="46">
        <v>151.447</v>
      </c>
    </row>
    <row r="20" spans="1:14" ht="19.5" x14ac:dyDescent="0.35">
      <c r="A20" s="51">
        <v>44426</v>
      </c>
      <c r="B20" s="3">
        <f t="shared" si="0"/>
        <v>4</v>
      </c>
      <c r="C20" s="19" t="s">
        <v>314</v>
      </c>
      <c r="D20" s="19" t="s">
        <v>315</v>
      </c>
      <c r="E20" s="20">
        <v>0.56497685185185187</v>
      </c>
      <c r="F20" s="19" t="s">
        <v>62</v>
      </c>
      <c r="G20" s="21">
        <v>0.21875</v>
      </c>
      <c r="H20" s="21">
        <v>0.9194444444444444</v>
      </c>
      <c r="I20" s="21">
        <v>0.24374999999999999</v>
      </c>
      <c r="J20" s="21">
        <v>0.89444444444444438</v>
      </c>
      <c r="K20" s="73">
        <v>0.2673611111111111</v>
      </c>
      <c r="L20" s="73">
        <v>0.87083333333333324</v>
      </c>
      <c r="M20" s="19" t="s">
        <v>316</v>
      </c>
      <c r="N20" s="47">
        <v>151.417</v>
      </c>
    </row>
    <row r="21" spans="1:14" ht="19.5" x14ac:dyDescent="0.35">
      <c r="A21" s="51">
        <v>44427</v>
      </c>
      <c r="B21" s="3">
        <f t="shared" si="0"/>
        <v>5</v>
      </c>
      <c r="C21" s="16" t="s">
        <v>317</v>
      </c>
      <c r="D21" s="16" t="s">
        <v>318</v>
      </c>
      <c r="E21" s="17">
        <v>0.56340277777777781</v>
      </c>
      <c r="F21" s="16" t="s">
        <v>61</v>
      </c>
      <c r="G21" s="18">
        <v>0.21944444444444444</v>
      </c>
      <c r="H21" s="18">
        <v>0.91805555555555562</v>
      </c>
      <c r="I21" s="18">
        <v>0.24444444444444446</v>
      </c>
      <c r="J21" s="18">
        <v>0.89374999999999993</v>
      </c>
      <c r="K21" s="73">
        <v>0.26805555555555555</v>
      </c>
      <c r="L21" s="73">
        <v>0.87013888888888891</v>
      </c>
      <c r="M21" s="16" t="s">
        <v>319</v>
      </c>
      <c r="N21" s="46">
        <v>151.387</v>
      </c>
    </row>
    <row r="22" spans="1:14" ht="19.5" x14ac:dyDescent="0.35">
      <c r="A22" s="51">
        <v>44428</v>
      </c>
      <c r="B22" s="3">
        <f t="shared" si="0"/>
        <v>6</v>
      </c>
      <c r="C22" s="19" t="s">
        <v>320</v>
      </c>
      <c r="D22" s="19" t="s">
        <v>321</v>
      </c>
      <c r="E22" s="20">
        <v>0.56182870370370364</v>
      </c>
      <c r="F22" s="19" t="s">
        <v>60</v>
      </c>
      <c r="G22" s="21">
        <v>0.22013888888888888</v>
      </c>
      <c r="H22" s="21">
        <v>0.91736111111111107</v>
      </c>
      <c r="I22" s="21">
        <v>0.24513888888888888</v>
      </c>
      <c r="J22" s="21">
        <v>0.89236111111111116</v>
      </c>
      <c r="K22" s="73">
        <v>0.26874999999999999</v>
      </c>
      <c r="L22" s="73">
        <v>0.86944444444444446</v>
      </c>
      <c r="M22" s="19" t="s">
        <v>322</v>
      </c>
      <c r="N22" s="47">
        <v>151.357</v>
      </c>
    </row>
    <row r="23" spans="1:14" ht="19.5" x14ac:dyDescent="0.35">
      <c r="A23" s="51">
        <v>44429</v>
      </c>
      <c r="B23" s="3">
        <f t="shared" si="0"/>
        <v>7</v>
      </c>
      <c r="C23" s="16" t="s">
        <v>323</v>
      </c>
      <c r="D23" s="16" t="s">
        <v>324</v>
      </c>
      <c r="E23" s="17">
        <v>0.5602314814814815</v>
      </c>
      <c r="F23" s="16" t="s">
        <v>59</v>
      </c>
      <c r="G23" s="18">
        <v>0.22152777777777777</v>
      </c>
      <c r="H23" s="18">
        <v>0.9159722222222223</v>
      </c>
      <c r="I23" s="18">
        <v>0.24583333333333335</v>
      </c>
      <c r="J23" s="18">
        <v>0.89166666666666661</v>
      </c>
      <c r="K23" s="73">
        <v>0.26874999999999999</v>
      </c>
      <c r="L23" s="73">
        <v>0.86805555555555547</v>
      </c>
      <c r="M23" s="16" t="s">
        <v>325</v>
      </c>
      <c r="N23" s="46">
        <v>151.32599999999999</v>
      </c>
    </row>
    <row r="24" spans="1:14" ht="19.5" x14ac:dyDescent="0.35">
      <c r="A24" s="51">
        <v>44430</v>
      </c>
      <c r="B24" s="3">
        <f t="shared" si="0"/>
        <v>1</v>
      </c>
      <c r="C24" s="19" t="s">
        <v>326</v>
      </c>
      <c r="D24" s="19" t="s">
        <v>327</v>
      </c>
      <c r="E24" s="20">
        <v>0.55863425925925925</v>
      </c>
      <c r="F24" s="19" t="s">
        <v>58</v>
      </c>
      <c r="G24" s="21">
        <v>0.22222222222222221</v>
      </c>
      <c r="H24" s="21">
        <v>0.9145833333333333</v>
      </c>
      <c r="I24" s="21">
        <v>0.24652777777777779</v>
      </c>
      <c r="J24" s="21">
        <v>0.89027777777777783</v>
      </c>
      <c r="K24" s="73">
        <v>0.26944444444444443</v>
      </c>
      <c r="L24" s="73">
        <v>0.86736111111111114</v>
      </c>
      <c r="M24" s="19" t="s">
        <v>328</v>
      </c>
      <c r="N24" s="47">
        <v>151.29499999999999</v>
      </c>
    </row>
    <row r="25" spans="1:14" ht="19.5" x14ac:dyDescent="0.35">
      <c r="A25" s="51">
        <v>44431</v>
      </c>
      <c r="B25" s="3">
        <f t="shared" si="0"/>
        <v>2</v>
      </c>
      <c r="C25" s="16" t="s">
        <v>329</v>
      </c>
      <c r="D25" s="16" t="s">
        <v>330</v>
      </c>
      <c r="E25" s="17">
        <v>0.55702546296296296</v>
      </c>
      <c r="F25" s="16" t="s">
        <v>58</v>
      </c>
      <c r="G25" s="18">
        <v>0.22291666666666665</v>
      </c>
      <c r="H25" s="18">
        <v>0.91319444444444453</v>
      </c>
      <c r="I25" s="18">
        <v>0.24722222222222223</v>
      </c>
      <c r="J25" s="18">
        <v>0.88888888888888884</v>
      </c>
      <c r="K25" s="73">
        <v>0.27013888888888887</v>
      </c>
      <c r="L25" s="73">
        <v>0.86597222222222225</v>
      </c>
      <c r="M25" s="16" t="s">
        <v>331</v>
      </c>
      <c r="N25" s="46">
        <v>151.26400000000001</v>
      </c>
    </row>
    <row r="26" spans="1:14" ht="19.5" x14ac:dyDescent="0.35">
      <c r="A26" s="51">
        <v>44432</v>
      </c>
      <c r="B26" s="3">
        <f t="shared" si="0"/>
        <v>3</v>
      </c>
      <c r="C26" s="19" t="s">
        <v>332</v>
      </c>
      <c r="D26" s="19" t="s">
        <v>333</v>
      </c>
      <c r="E26" s="20">
        <v>0.55541666666666667</v>
      </c>
      <c r="F26" s="19" t="s">
        <v>57</v>
      </c>
      <c r="G26" s="21">
        <v>0.22361111111111109</v>
      </c>
      <c r="H26" s="21">
        <v>0.91180555555555554</v>
      </c>
      <c r="I26" s="21">
        <v>0.24791666666666667</v>
      </c>
      <c r="J26" s="21">
        <v>0.8881944444444444</v>
      </c>
      <c r="K26" s="73">
        <v>0.27083333333333331</v>
      </c>
      <c r="L26" s="73">
        <v>0.8652777777777777</v>
      </c>
      <c r="M26" s="19" t="s">
        <v>334</v>
      </c>
      <c r="N26" s="47">
        <v>151.233</v>
      </c>
    </row>
    <row r="27" spans="1:14" ht="19.5" x14ac:dyDescent="0.35">
      <c r="A27" s="51">
        <v>44433</v>
      </c>
      <c r="B27" s="3">
        <f t="shared" si="0"/>
        <v>4</v>
      </c>
      <c r="C27" s="16" t="s">
        <v>335</v>
      </c>
      <c r="D27" s="16" t="s">
        <v>336</v>
      </c>
      <c r="E27" s="17">
        <v>0.55378472222222219</v>
      </c>
      <c r="F27" s="16" t="s">
        <v>56</v>
      </c>
      <c r="G27" s="18">
        <v>0.22430555555555556</v>
      </c>
      <c r="H27" s="18">
        <v>0.91111111111111109</v>
      </c>
      <c r="I27" s="18">
        <v>0.24861111111111112</v>
      </c>
      <c r="J27" s="18">
        <v>0.88680555555555562</v>
      </c>
      <c r="K27" s="73">
        <v>0.27152777777777776</v>
      </c>
      <c r="L27" s="73">
        <v>0.86388888888888893</v>
      </c>
      <c r="M27" s="16" t="s">
        <v>337</v>
      </c>
      <c r="N27" s="46">
        <v>151.20099999999999</v>
      </c>
    </row>
    <row r="28" spans="1:14" ht="19.5" x14ac:dyDescent="0.35">
      <c r="A28" s="51">
        <v>44434</v>
      </c>
      <c r="B28" s="3">
        <f t="shared" si="0"/>
        <v>5</v>
      </c>
      <c r="C28" s="19" t="s">
        <v>338</v>
      </c>
      <c r="D28" s="19" t="s">
        <v>339</v>
      </c>
      <c r="E28" s="20">
        <v>0.55216435185185186</v>
      </c>
      <c r="F28" s="19" t="s">
        <v>56</v>
      </c>
      <c r="G28" s="21">
        <v>0.22569444444444445</v>
      </c>
      <c r="H28" s="21">
        <v>0.90972222222222221</v>
      </c>
      <c r="I28" s="21">
        <v>0.24930555555555556</v>
      </c>
      <c r="J28" s="21">
        <v>0.88541666666666663</v>
      </c>
      <c r="K28" s="73">
        <v>0.2722222222222222</v>
      </c>
      <c r="L28" s="73">
        <v>0.86319444444444438</v>
      </c>
      <c r="M28" s="19" t="s">
        <v>340</v>
      </c>
      <c r="N28" s="47">
        <v>151.16900000000001</v>
      </c>
    </row>
    <row r="29" spans="1:14" ht="19.5" x14ac:dyDescent="0.35">
      <c r="A29" s="51">
        <v>44435</v>
      </c>
      <c r="B29" s="3">
        <f t="shared" si="0"/>
        <v>6</v>
      </c>
      <c r="C29" s="16" t="s">
        <v>341</v>
      </c>
      <c r="D29" s="16" t="s">
        <v>342</v>
      </c>
      <c r="E29" s="17">
        <v>0.55052083333333335</v>
      </c>
      <c r="F29" s="16" t="s">
        <v>55</v>
      </c>
      <c r="G29" s="18">
        <v>0.22638888888888889</v>
      </c>
      <c r="H29" s="18">
        <v>0.90833333333333333</v>
      </c>
      <c r="I29" s="18">
        <v>0.25</v>
      </c>
      <c r="J29" s="18">
        <v>0.8847222222222223</v>
      </c>
      <c r="K29" s="73">
        <v>0.27291666666666664</v>
      </c>
      <c r="L29" s="73">
        <v>0.8618055555555556</v>
      </c>
      <c r="M29" s="16" t="s">
        <v>343</v>
      </c>
      <c r="N29" s="46">
        <v>151.136</v>
      </c>
    </row>
    <row r="30" spans="1:14" ht="19.5" x14ac:dyDescent="0.35">
      <c r="A30" s="51">
        <v>44436</v>
      </c>
      <c r="B30" s="3">
        <f t="shared" si="0"/>
        <v>7</v>
      </c>
      <c r="C30" s="19" t="s">
        <v>344</v>
      </c>
      <c r="D30" s="19" t="s">
        <v>345</v>
      </c>
      <c r="E30" s="20">
        <v>0.54887731481481483</v>
      </c>
      <c r="F30" s="19" t="s">
        <v>54</v>
      </c>
      <c r="G30" s="21">
        <v>0.22708333333333333</v>
      </c>
      <c r="H30" s="21">
        <v>0.90694444444444444</v>
      </c>
      <c r="I30" s="21">
        <v>0.25069444444444444</v>
      </c>
      <c r="J30" s="21">
        <v>0.8833333333333333</v>
      </c>
      <c r="K30" s="73">
        <v>0.27361111111111108</v>
      </c>
      <c r="L30" s="73">
        <v>0.86111111111111116</v>
      </c>
      <c r="M30" s="19" t="s">
        <v>346</v>
      </c>
      <c r="N30" s="47">
        <v>151.10300000000001</v>
      </c>
    </row>
    <row r="31" spans="1:14" ht="19.5" x14ac:dyDescent="0.35">
      <c r="A31" s="51">
        <v>44437</v>
      </c>
      <c r="B31" s="3">
        <f t="shared" si="0"/>
        <v>1</v>
      </c>
      <c r="C31" s="16" t="s">
        <v>347</v>
      </c>
      <c r="D31" s="16" t="s">
        <v>348</v>
      </c>
      <c r="E31" s="17">
        <v>0.54722222222222217</v>
      </c>
      <c r="F31" s="16" t="s">
        <v>54</v>
      </c>
      <c r="G31" s="18">
        <v>0.22777777777777777</v>
      </c>
      <c r="H31" s="18">
        <v>0.90625</v>
      </c>
      <c r="I31" s="18">
        <v>0.25138888888888888</v>
      </c>
      <c r="J31" s="18">
        <v>0.88263888888888886</v>
      </c>
      <c r="K31" s="73">
        <v>0.27430555555555552</v>
      </c>
      <c r="L31" s="73">
        <v>0.85972222222222217</v>
      </c>
      <c r="M31" s="16" t="s">
        <v>349</v>
      </c>
      <c r="N31" s="46">
        <v>151.07</v>
      </c>
    </row>
    <row r="32" spans="1:14" ht="19.5" x14ac:dyDescent="0.35">
      <c r="A32" s="51">
        <v>44438</v>
      </c>
      <c r="B32" s="3">
        <f t="shared" si="0"/>
        <v>2</v>
      </c>
      <c r="C32" s="19" t="s">
        <v>350</v>
      </c>
      <c r="D32" s="19" t="s">
        <v>351</v>
      </c>
      <c r="E32" s="20">
        <v>0.54556712962962961</v>
      </c>
      <c r="F32" s="19" t="s">
        <v>53</v>
      </c>
      <c r="G32" s="21">
        <v>0.22916666666666666</v>
      </c>
      <c r="H32" s="21">
        <v>0.90486111111111101</v>
      </c>
      <c r="I32" s="21">
        <v>0.25208333333333333</v>
      </c>
      <c r="J32" s="21">
        <v>0.88124999999999998</v>
      </c>
      <c r="K32" s="73">
        <v>0.27499999999999997</v>
      </c>
      <c r="L32" s="73">
        <v>0.85833333333333339</v>
      </c>
      <c r="M32" s="19" t="s">
        <v>37</v>
      </c>
      <c r="N32" s="47">
        <v>151.036</v>
      </c>
    </row>
    <row r="33" spans="1:17" ht="20" thickBot="1" x14ac:dyDescent="0.4">
      <c r="A33" s="51">
        <v>44439</v>
      </c>
      <c r="B33" s="3">
        <f t="shared" si="0"/>
        <v>3</v>
      </c>
      <c r="C33" s="48" t="s">
        <v>352</v>
      </c>
      <c r="D33" s="48" t="s">
        <v>353</v>
      </c>
      <c r="E33" s="49">
        <v>0.54390046296296302</v>
      </c>
      <c r="F33" s="48" t="s">
        <v>53</v>
      </c>
      <c r="G33" s="50">
        <v>0.2298611111111111</v>
      </c>
      <c r="H33" s="50">
        <v>0.90347222222222223</v>
      </c>
      <c r="I33" s="50">
        <v>0.25347222222222221</v>
      </c>
      <c r="J33" s="50">
        <v>0.87986111111111109</v>
      </c>
      <c r="K33" s="74">
        <v>0.27569444444444446</v>
      </c>
      <c r="L33" s="74">
        <v>0.85763888888888884</v>
      </c>
      <c r="M33" s="48" t="s">
        <v>354</v>
      </c>
      <c r="N33" s="53">
        <v>151.00200000000001</v>
      </c>
    </row>
    <row r="34" spans="1:17" x14ac:dyDescent="0.35">
      <c r="A34" s="51">
        <v>44440</v>
      </c>
      <c r="B34" s="3">
        <f>WEEKDAY(A34)</f>
        <v>4</v>
      </c>
      <c r="C34" s="25" t="s">
        <v>64</v>
      </c>
      <c r="D34" s="25" t="s">
        <v>65</v>
      </c>
      <c r="E34" s="26">
        <v>0.54222222222222227</v>
      </c>
      <c r="F34" s="25" t="s">
        <v>47</v>
      </c>
      <c r="G34" s="27">
        <v>0.23055555555555554</v>
      </c>
      <c r="H34" s="27">
        <v>0.90208333333333324</v>
      </c>
      <c r="I34" s="27">
        <v>0.25416666666666665</v>
      </c>
      <c r="J34" s="27">
        <v>0.87916666666666676</v>
      </c>
      <c r="K34" s="75">
        <v>0.27638888888888885</v>
      </c>
      <c r="L34" s="75">
        <v>0.85625000000000007</v>
      </c>
      <c r="M34" s="25" t="s">
        <v>66</v>
      </c>
      <c r="N34" s="54">
        <v>150.96799999999999</v>
      </c>
    </row>
    <row r="35" spans="1:17" x14ac:dyDescent="0.35">
      <c r="A35" s="51">
        <v>44441</v>
      </c>
      <c r="B35" s="3">
        <f t="shared" ref="B35:B98" si="1">WEEKDAY(A35)</f>
        <v>5</v>
      </c>
      <c r="C35" s="28" t="s">
        <v>67</v>
      </c>
      <c r="D35" s="28" t="s">
        <v>68</v>
      </c>
      <c r="E35" s="29">
        <v>0.54054398148148153</v>
      </c>
      <c r="F35" s="28" t="s">
        <v>47</v>
      </c>
      <c r="G35" s="30">
        <v>0.23124999999999998</v>
      </c>
      <c r="H35" s="30">
        <v>0.90069444444444446</v>
      </c>
      <c r="I35" s="30">
        <v>0.25486111111111109</v>
      </c>
      <c r="J35" s="30">
        <v>0.87777777777777777</v>
      </c>
      <c r="K35" s="75">
        <v>0.27708333333333335</v>
      </c>
      <c r="L35" s="75">
        <v>0.85555555555555562</v>
      </c>
      <c r="M35" s="28" t="s">
        <v>69</v>
      </c>
      <c r="N35" s="55">
        <v>150.93299999999999</v>
      </c>
      <c r="Q35" s="44" t="str">
        <f>LEFT(D35, 5)</f>
        <v>20:05</v>
      </c>
    </row>
    <row r="36" spans="1:17" x14ac:dyDescent="0.35">
      <c r="A36" s="51">
        <v>44442</v>
      </c>
      <c r="B36" s="3">
        <f t="shared" si="1"/>
        <v>6</v>
      </c>
      <c r="C36" s="25" t="s">
        <v>70</v>
      </c>
      <c r="D36" s="25" t="s">
        <v>71</v>
      </c>
      <c r="E36" s="26">
        <v>0.53886574074074078</v>
      </c>
      <c r="F36" s="25" t="s">
        <v>48</v>
      </c>
      <c r="G36" s="27">
        <v>0.23194444444444443</v>
      </c>
      <c r="H36" s="27">
        <v>0.9</v>
      </c>
      <c r="I36" s="27">
        <v>0.25555555555555559</v>
      </c>
      <c r="J36" s="27">
        <v>0.87638888888888899</v>
      </c>
      <c r="K36" s="75">
        <v>0.27777777777777779</v>
      </c>
      <c r="L36" s="75">
        <v>0.85416666666666663</v>
      </c>
      <c r="M36" s="25" t="s">
        <v>72</v>
      </c>
      <c r="N36" s="54">
        <v>150.89699999999999</v>
      </c>
    </row>
    <row r="37" spans="1:17" x14ac:dyDescent="0.35">
      <c r="A37" s="51">
        <v>44443</v>
      </c>
      <c r="B37" s="3">
        <f t="shared" si="1"/>
        <v>7</v>
      </c>
      <c r="C37" s="28" t="s">
        <v>73</v>
      </c>
      <c r="D37" s="28" t="s">
        <v>74</v>
      </c>
      <c r="E37" s="29">
        <v>0.53717592592592589</v>
      </c>
      <c r="F37" s="28" t="s">
        <v>48</v>
      </c>
      <c r="G37" s="30">
        <v>0.23263888888888887</v>
      </c>
      <c r="H37" s="30">
        <v>0.89861111111111114</v>
      </c>
      <c r="I37" s="30">
        <v>0.25625000000000003</v>
      </c>
      <c r="J37" s="30">
        <v>0.87569444444444444</v>
      </c>
      <c r="K37" s="75">
        <v>0.27847222222222223</v>
      </c>
      <c r="L37" s="75">
        <v>0.8534722222222223</v>
      </c>
      <c r="M37" s="28" t="s">
        <v>75</v>
      </c>
      <c r="N37" s="55">
        <v>150.86099999999999</v>
      </c>
    </row>
    <row r="38" spans="1:17" x14ac:dyDescent="0.35">
      <c r="A38" s="51">
        <v>44444</v>
      </c>
      <c r="B38" s="3">
        <f t="shared" si="1"/>
        <v>1</v>
      </c>
      <c r="C38" s="25" t="s">
        <v>76</v>
      </c>
      <c r="D38" s="25" t="s">
        <v>77</v>
      </c>
      <c r="E38" s="26">
        <v>0.53548611111111111</v>
      </c>
      <c r="F38" s="25" t="s">
        <v>49</v>
      </c>
      <c r="G38" s="27">
        <v>0.23333333333333331</v>
      </c>
      <c r="H38" s="27">
        <v>0.89722222222222225</v>
      </c>
      <c r="I38" s="27">
        <v>0.25694444444444448</v>
      </c>
      <c r="J38" s="27">
        <v>0.87430555555555556</v>
      </c>
      <c r="K38" s="75">
        <v>0.27916666666666667</v>
      </c>
      <c r="L38" s="75">
        <v>0.8520833333333333</v>
      </c>
      <c r="M38" s="25" t="s">
        <v>78</v>
      </c>
      <c r="N38" s="54">
        <v>150.82499999999999</v>
      </c>
    </row>
    <row r="39" spans="1:17" x14ac:dyDescent="0.35">
      <c r="A39" s="51">
        <v>44445</v>
      </c>
      <c r="B39" s="3">
        <f t="shared" si="1"/>
        <v>2</v>
      </c>
      <c r="C39" s="28" t="s">
        <v>79</v>
      </c>
      <c r="D39" s="28" t="s">
        <v>80</v>
      </c>
      <c r="E39" s="29">
        <v>0.53379629629629632</v>
      </c>
      <c r="F39" s="28" t="s">
        <v>49</v>
      </c>
      <c r="G39" s="30">
        <v>0.23472222222222219</v>
      </c>
      <c r="H39" s="30">
        <v>0.89583333333333337</v>
      </c>
      <c r="I39" s="30">
        <v>0.25763888888888892</v>
      </c>
      <c r="J39" s="30">
        <v>0.87291666666666667</v>
      </c>
      <c r="K39" s="75">
        <v>0.27986111111111112</v>
      </c>
      <c r="L39" s="75">
        <v>0.85069444444444453</v>
      </c>
      <c r="M39" s="28" t="s">
        <v>81</v>
      </c>
      <c r="N39" s="55">
        <v>150.78700000000001</v>
      </c>
    </row>
    <row r="40" spans="1:17" x14ac:dyDescent="0.35">
      <c r="A40" s="51">
        <v>44446</v>
      </c>
      <c r="B40" s="3">
        <f t="shared" si="1"/>
        <v>3</v>
      </c>
      <c r="C40" s="25" t="s">
        <v>82</v>
      </c>
      <c r="D40" s="25" t="s">
        <v>83</v>
      </c>
      <c r="E40" s="26">
        <v>0.53209490740740739</v>
      </c>
      <c r="F40" s="25" t="s">
        <v>49</v>
      </c>
      <c r="G40" s="27">
        <v>0.23541666666666669</v>
      </c>
      <c r="H40" s="27">
        <v>0.89444444444444438</v>
      </c>
      <c r="I40" s="27">
        <v>0.25833333333333336</v>
      </c>
      <c r="J40" s="27">
        <v>0.87222222222222223</v>
      </c>
      <c r="K40" s="75">
        <v>0.28055555555555556</v>
      </c>
      <c r="L40" s="75">
        <v>0.85</v>
      </c>
      <c r="M40" s="25" t="s">
        <v>84</v>
      </c>
      <c r="N40" s="54">
        <v>150.75</v>
      </c>
    </row>
    <row r="41" spans="1:17" x14ac:dyDescent="0.35">
      <c r="A41" s="51">
        <v>44447</v>
      </c>
      <c r="B41" s="3">
        <f t="shared" si="1"/>
        <v>4</v>
      </c>
      <c r="C41" s="28" t="s">
        <v>82</v>
      </c>
      <c r="D41" s="28" t="s">
        <v>85</v>
      </c>
      <c r="E41" s="29">
        <v>0.53038194444444442</v>
      </c>
      <c r="F41" s="28" t="s">
        <v>50</v>
      </c>
      <c r="G41" s="30">
        <v>0.23611111111111113</v>
      </c>
      <c r="H41" s="30">
        <v>0.89374999999999993</v>
      </c>
      <c r="I41" s="30">
        <v>0.2590277777777778</v>
      </c>
      <c r="J41" s="30">
        <v>0.87083333333333324</v>
      </c>
      <c r="K41" s="75">
        <v>0.28125</v>
      </c>
      <c r="L41" s="75">
        <v>0.84861111111111109</v>
      </c>
      <c r="M41" s="28" t="s">
        <v>86</v>
      </c>
      <c r="N41" s="55">
        <v>150.71100000000001</v>
      </c>
    </row>
    <row r="42" spans="1:17" x14ac:dyDescent="0.35">
      <c r="A42" s="51">
        <v>44448</v>
      </c>
      <c r="B42" s="3">
        <f t="shared" si="1"/>
        <v>5</v>
      </c>
      <c r="C42" s="25" t="s">
        <v>87</v>
      </c>
      <c r="D42" s="25" t="s">
        <v>88</v>
      </c>
      <c r="E42" s="26">
        <v>0.52868055555555549</v>
      </c>
      <c r="F42" s="25" t="s">
        <v>50</v>
      </c>
      <c r="G42" s="27">
        <v>0.23680555555555557</v>
      </c>
      <c r="H42" s="27">
        <v>0.89236111111111116</v>
      </c>
      <c r="I42" s="27">
        <v>0.25972222222222224</v>
      </c>
      <c r="J42" s="27">
        <v>0.86944444444444446</v>
      </c>
      <c r="K42" s="75">
        <v>0.28125</v>
      </c>
      <c r="L42" s="75">
        <v>0.84722222222222221</v>
      </c>
      <c r="M42" s="25" t="s">
        <v>89</v>
      </c>
      <c r="N42" s="54">
        <v>150.673</v>
      </c>
    </row>
    <row r="43" spans="1:17" x14ac:dyDescent="0.35">
      <c r="A43" s="51">
        <v>44449</v>
      </c>
      <c r="B43" s="3">
        <f t="shared" si="1"/>
        <v>6</v>
      </c>
      <c r="C43" s="28" t="s">
        <v>90</v>
      </c>
      <c r="D43" s="28" t="s">
        <v>91</v>
      </c>
      <c r="E43" s="29">
        <v>0.52696759259259263</v>
      </c>
      <c r="F43" s="28" t="s">
        <v>50</v>
      </c>
      <c r="G43" s="30">
        <v>0.23750000000000002</v>
      </c>
      <c r="H43" s="30">
        <v>0.89097222222222217</v>
      </c>
      <c r="I43" s="30">
        <v>0.26041666666666669</v>
      </c>
      <c r="J43" s="30">
        <v>0.86805555555555547</v>
      </c>
      <c r="K43" s="75">
        <v>0.28194444444444444</v>
      </c>
      <c r="L43" s="75">
        <v>0.84652777777777777</v>
      </c>
      <c r="M43" s="28" t="s">
        <v>92</v>
      </c>
      <c r="N43" s="55">
        <v>150.63300000000001</v>
      </c>
    </row>
    <row r="44" spans="1:17" x14ac:dyDescent="0.35">
      <c r="A44" s="51">
        <v>44450</v>
      </c>
      <c r="B44" s="3">
        <f t="shared" si="1"/>
        <v>7</v>
      </c>
      <c r="C44" s="25" t="s">
        <v>93</v>
      </c>
      <c r="D44" s="25" t="s">
        <v>94</v>
      </c>
      <c r="E44" s="26">
        <v>0.52525462962962965</v>
      </c>
      <c r="F44" s="25" t="s">
        <v>51</v>
      </c>
      <c r="G44" s="27">
        <v>0.23819444444444446</v>
      </c>
      <c r="H44" s="27">
        <v>0.88958333333333339</v>
      </c>
      <c r="I44" s="27">
        <v>0.26111111111111113</v>
      </c>
      <c r="J44" s="27">
        <v>0.86736111111111114</v>
      </c>
      <c r="K44" s="75">
        <v>0.28263888888888888</v>
      </c>
      <c r="L44" s="75">
        <v>0.84513888888888899</v>
      </c>
      <c r="M44" s="25" t="s">
        <v>95</v>
      </c>
      <c r="N44" s="54">
        <v>150.59399999999999</v>
      </c>
    </row>
    <row r="45" spans="1:17" x14ac:dyDescent="0.35">
      <c r="A45" s="51">
        <v>44451</v>
      </c>
      <c r="B45" s="3">
        <f t="shared" si="1"/>
        <v>1</v>
      </c>
      <c r="C45" s="28" t="s">
        <v>96</v>
      </c>
      <c r="D45" s="28" t="s">
        <v>97</v>
      </c>
      <c r="E45" s="29">
        <v>0.52354166666666668</v>
      </c>
      <c r="F45" s="28" t="s">
        <v>51</v>
      </c>
      <c r="G45" s="30">
        <v>0.2388888888888889</v>
      </c>
      <c r="H45" s="30">
        <v>0.8881944444444444</v>
      </c>
      <c r="I45" s="30">
        <v>0.26180555555555557</v>
      </c>
      <c r="J45" s="30">
        <v>0.86597222222222225</v>
      </c>
      <c r="K45" s="75">
        <v>0.28333333333333333</v>
      </c>
      <c r="L45" s="75">
        <v>0.84444444444444444</v>
      </c>
      <c r="M45" s="28" t="s">
        <v>98</v>
      </c>
      <c r="N45" s="55">
        <v>150.553</v>
      </c>
    </row>
    <row r="46" spans="1:17" x14ac:dyDescent="0.35">
      <c r="A46" s="51">
        <v>44452</v>
      </c>
      <c r="B46" s="3">
        <f t="shared" si="1"/>
        <v>2</v>
      </c>
      <c r="C46" s="25" t="s">
        <v>99</v>
      </c>
      <c r="D46" s="25" t="s">
        <v>100</v>
      </c>
      <c r="E46" s="26">
        <v>0.52181712962962956</v>
      </c>
      <c r="F46" s="25" t="s">
        <v>51</v>
      </c>
      <c r="G46" s="27">
        <v>0.23958333333333334</v>
      </c>
      <c r="H46" s="27">
        <v>0.88750000000000007</v>
      </c>
      <c r="I46" s="27">
        <v>0.26250000000000001</v>
      </c>
      <c r="J46" s="27">
        <v>0.86458333333333337</v>
      </c>
      <c r="K46" s="75">
        <v>0.28402777777777777</v>
      </c>
      <c r="L46" s="75">
        <v>0.84305555555555556</v>
      </c>
      <c r="M46" s="25" t="s">
        <v>101</v>
      </c>
      <c r="N46" s="54">
        <v>150.51300000000001</v>
      </c>
    </row>
    <row r="47" spans="1:17" x14ac:dyDescent="0.35">
      <c r="A47" s="51">
        <v>44453</v>
      </c>
      <c r="B47" s="3">
        <f t="shared" si="1"/>
        <v>3</v>
      </c>
      <c r="C47" s="28" t="s">
        <v>102</v>
      </c>
      <c r="D47" s="28" t="s">
        <v>103</v>
      </c>
      <c r="E47" s="29">
        <v>0.52009259259259266</v>
      </c>
      <c r="F47" s="28" t="s">
        <v>51</v>
      </c>
      <c r="G47" s="30">
        <v>0.24027777777777778</v>
      </c>
      <c r="H47" s="30">
        <v>0.88611111111111107</v>
      </c>
      <c r="I47" s="30">
        <v>0.26319444444444445</v>
      </c>
      <c r="J47" s="30">
        <v>0.86388888888888893</v>
      </c>
      <c r="K47" s="75">
        <v>0.28472222222222221</v>
      </c>
      <c r="L47" s="75">
        <v>0.84166666666666667</v>
      </c>
      <c r="M47" s="28" t="s">
        <v>104</v>
      </c>
      <c r="N47" s="55">
        <v>150.47200000000001</v>
      </c>
    </row>
    <row r="48" spans="1:17" x14ac:dyDescent="0.35">
      <c r="A48" s="51">
        <v>44454</v>
      </c>
      <c r="B48" s="3">
        <f t="shared" si="1"/>
        <v>4</v>
      </c>
      <c r="C48" s="25" t="s">
        <v>105</v>
      </c>
      <c r="D48" s="25" t="s">
        <v>106</v>
      </c>
      <c r="E48" s="26">
        <v>0.51837962962962958</v>
      </c>
      <c r="F48" s="25" t="s">
        <v>51</v>
      </c>
      <c r="G48" s="27">
        <v>0.24097222222222223</v>
      </c>
      <c r="H48" s="27">
        <v>0.8847222222222223</v>
      </c>
      <c r="I48" s="27">
        <v>0.2638888888888889</v>
      </c>
      <c r="J48" s="27">
        <v>0.86249999999999993</v>
      </c>
      <c r="K48" s="75">
        <v>0.28541666666666665</v>
      </c>
      <c r="L48" s="75">
        <v>0.84097222222222223</v>
      </c>
      <c r="M48" s="25" t="s">
        <v>107</v>
      </c>
      <c r="N48" s="54">
        <v>150.43100000000001</v>
      </c>
    </row>
    <row r="49" spans="1:14" x14ac:dyDescent="0.35">
      <c r="A49" s="51">
        <v>44455</v>
      </c>
      <c r="B49" s="3">
        <f t="shared" si="1"/>
        <v>5</v>
      </c>
      <c r="C49" s="28" t="s">
        <v>108</v>
      </c>
      <c r="D49" s="28" t="s">
        <v>109</v>
      </c>
      <c r="E49" s="29">
        <v>0.51664351851851853</v>
      </c>
      <c r="F49" s="28" t="s">
        <v>52</v>
      </c>
      <c r="G49" s="30">
        <v>0.24166666666666667</v>
      </c>
      <c r="H49" s="30">
        <v>0.8833333333333333</v>
      </c>
      <c r="I49" s="30">
        <v>0.26458333333333334</v>
      </c>
      <c r="J49" s="30">
        <v>0.86111111111111116</v>
      </c>
      <c r="K49" s="75">
        <v>0.28611111111111115</v>
      </c>
      <c r="L49" s="75">
        <v>0.83958333333333324</v>
      </c>
      <c r="M49" s="28" t="s">
        <v>110</v>
      </c>
      <c r="N49" s="55">
        <v>150.38999999999999</v>
      </c>
    </row>
    <row r="50" spans="1:14" x14ac:dyDescent="0.35">
      <c r="A50" s="51">
        <v>44456</v>
      </c>
      <c r="B50" s="3">
        <f t="shared" si="1"/>
        <v>6</v>
      </c>
      <c r="C50" s="25" t="s">
        <v>111</v>
      </c>
      <c r="D50" s="25" t="s">
        <v>112</v>
      </c>
      <c r="E50" s="26">
        <v>0.51491898148148152</v>
      </c>
      <c r="F50" s="25" t="s">
        <v>52</v>
      </c>
      <c r="G50" s="27">
        <v>0.24305555555555555</v>
      </c>
      <c r="H50" s="27">
        <v>0.88263888888888886</v>
      </c>
      <c r="I50" s="27">
        <v>0.26458333333333334</v>
      </c>
      <c r="J50" s="27">
        <v>0.86041666666666661</v>
      </c>
      <c r="K50" s="75">
        <v>0.28680555555555554</v>
      </c>
      <c r="L50" s="75">
        <v>0.83888888888888891</v>
      </c>
      <c r="M50" s="25" t="s">
        <v>113</v>
      </c>
      <c r="N50" s="54">
        <v>150.34800000000001</v>
      </c>
    </row>
    <row r="51" spans="1:14" x14ac:dyDescent="0.35">
      <c r="A51" s="51">
        <v>44457</v>
      </c>
      <c r="B51" s="3">
        <f t="shared" si="1"/>
        <v>7</v>
      </c>
      <c r="C51" s="28" t="s">
        <v>114</v>
      </c>
      <c r="D51" s="28" t="s">
        <v>115</v>
      </c>
      <c r="E51" s="29">
        <v>0.5131944444444444</v>
      </c>
      <c r="F51" s="28" t="s">
        <v>52</v>
      </c>
      <c r="G51" s="30">
        <v>0.24374999999999999</v>
      </c>
      <c r="H51" s="30">
        <v>0.88124999999999998</v>
      </c>
      <c r="I51" s="30">
        <v>0.26527777777777778</v>
      </c>
      <c r="J51" s="30">
        <v>0.85902777777777783</v>
      </c>
      <c r="K51" s="75">
        <v>0.28750000000000003</v>
      </c>
      <c r="L51" s="75">
        <v>0.83750000000000002</v>
      </c>
      <c r="M51" s="28" t="s">
        <v>116</v>
      </c>
      <c r="N51" s="55">
        <v>150.30699999999999</v>
      </c>
    </row>
    <row r="52" spans="1:14" x14ac:dyDescent="0.35">
      <c r="A52" s="51">
        <v>44458</v>
      </c>
      <c r="B52" s="3">
        <f t="shared" si="1"/>
        <v>1</v>
      </c>
      <c r="C52" s="25" t="s">
        <v>117</v>
      </c>
      <c r="D52" s="25" t="s">
        <v>118</v>
      </c>
      <c r="E52" s="26">
        <v>0.51146990740740739</v>
      </c>
      <c r="F52" s="25" t="s">
        <v>52</v>
      </c>
      <c r="G52" s="27">
        <v>0.24444444444444446</v>
      </c>
      <c r="H52" s="27">
        <v>0.87986111111111109</v>
      </c>
      <c r="I52" s="27">
        <v>0.26597222222222222</v>
      </c>
      <c r="J52" s="27">
        <v>0.85763888888888884</v>
      </c>
      <c r="K52" s="75">
        <v>0.28819444444444448</v>
      </c>
      <c r="L52" s="75">
        <v>0.83611111111111114</v>
      </c>
      <c r="M52" s="25" t="s">
        <v>119</v>
      </c>
      <c r="N52" s="54">
        <v>150.26499999999999</v>
      </c>
    </row>
    <row r="53" spans="1:14" x14ac:dyDescent="0.35">
      <c r="A53" s="51">
        <v>44459</v>
      </c>
      <c r="B53" s="3">
        <f t="shared" si="1"/>
        <v>2</v>
      </c>
      <c r="C53" s="28" t="s">
        <v>120</v>
      </c>
      <c r="D53" s="28" t="s">
        <v>121</v>
      </c>
      <c r="E53" s="29">
        <v>0.50973379629629634</v>
      </c>
      <c r="F53" s="28" t="s">
        <v>52</v>
      </c>
      <c r="G53" s="30">
        <v>0.24513888888888888</v>
      </c>
      <c r="H53" s="30">
        <v>0.87847222222222221</v>
      </c>
      <c r="I53" s="30">
        <v>0.26666666666666666</v>
      </c>
      <c r="J53" s="30">
        <v>0.8569444444444444</v>
      </c>
      <c r="K53" s="75">
        <v>0.28819444444444448</v>
      </c>
      <c r="L53" s="75">
        <v>0.8354166666666667</v>
      </c>
      <c r="M53" s="28" t="s">
        <v>122</v>
      </c>
      <c r="N53" s="55">
        <v>150.22399999999999</v>
      </c>
    </row>
    <row r="54" spans="1:14" x14ac:dyDescent="0.35">
      <c r="A54" s="51">
        <v>44460</v>
      </c>
      <c r="B54" s="3">
        <f t="shared" si="1"/>
        <v>3</v>
      </c>
      <c r="C54" s="25" t="s">
        <v>123</v>
      </c>
      <c r="D54" s="25" t="s">
        <v>124</v>
      </c>
      <c r="E54" s="26">
        <v>0.50800925925925922</v>
      </c>
      <c r="F54" s="25" t="s">
        <v>52</v>
      </c>
      <c r="G54" s="27">
        <v>0.24583333333333335</v>
      </c>
      <c r="H54" s="27">
        <v>0.87777777777777777</v>
      </c>
      <c r="I54" s="27">
        <v>0.2673611111111111</v>
      </c>
      <c r="J54" s="27">
        <v>0.85555555555555562</v>
      </c>
      <c r="K54" s="75">
        <v>0.28888888888888892</v>
      </c>
      <c r="L54" s="75">
        <v>0.8340277777777777</v>
      </c>
      <c r="M54" s="25" t="s">
        <v>125</v>
      </c>
      <c r="N54" s="54">
        <v>150.18199999999999</v>
      </c>
    </row>
    <row r="55" spans="1:14" x14ac:dyDescent="0.35">
      <c r="A55" s="51">
        <v>44461</v>
      </c>
      <c r="B55" s="3">
        <f t="shared" si="1"/>
        <v>4</v>
      </c>
      <c r="C55" s="28" t="s">
        <v>126</v>
      </c>
      <c r="D55" s="28" t="s">
        <v>127</v>
      </c>
      <c r="E55" s="29">
        <v>0.50627314814814817</v>
      </c>
      <c r="F55" s="28" t="s">
        <v>52</v>
      </c>
      <c r="G55" s="30">
        <v>0.24652777777777779</v>
      </c>
      <c r="H55" s="30">
        <v>0.87638888888888899</v>
      </c>
      <c r="I55" s="30">
        <v>0.26805555555555555</v>
      </c>
      <c r="J55" s="30">
        <v>0.85416666666666663</v>
      </c>
      <c r="K55" s="75">
        <v>0.28958333333333336</v>
      </c>
      <c r="L55" s="75">
        <v>0.83263888888888893</v>
      </c>
      <c r="M55" s="28" t="s">
        <v>128</v>
      </c>
      <c r="N55" s="55">
        <v>150.14099999999999</v>
      </c>
    </row>
    <row r="56" spans="1:14" x14ac:dyDescent="0.35">
      <c r="A56" s="51">
        <v>44462</v>
      </c>
      <c r="B56" s="3">
        <f t="shared" si="1"/>
        <v>5</v>
      </c>
      <c r="C56" s="25" t="s">
        <v>129</v>
      </c>
      <c r="D56" s="25" t="s">
        <v>130</v>
      </c>
      <c r="E56" s="26">
        <v>0.50453703703703701</v>
      </c>
      <c r="F56" s="25" t="s">
        <v>52</v>
      </c>
      <c r="G56" s="27">
        <v>0.24722222222222223</v>
      </c>
      <c r="H56" s="27">
        <v>0.875</v>
      </c>
      <c r="I56" s="27">
        <v>0.26874999999999999</v>
      </c>
      <c r="J56" s="27">
        <v>0.8534722222222223</v>
      </c>
      <c r="K56" s="75">
        <v>0.2902777777777778</v>
      </c>
      <c r="L56" s="75">
        <v>0.83194444444444438</v>
      </c>
      <c r="M56" s="25" t="s">
        <v>131</v>
      </c>
      <c r="N56" s="54">
        <v>150.09899999999999</v>
      </c>
    </row>
    <row r="57" spans="1:14" x14ac:dyDescent="0.35">
      <c r="A57" s="51">
        <v>44463</v>
      </c>
      <c r="B57" s="3">
        <f t="shared" si="1"/>
        <v>6</v>
      </c>
      <c r="C57" s="28" t="s">
        <v>132</v>
      </c>
      <c r="D57" s="28" t="s">
        <v>133</v>
      </c>
      <c r="E57" s="29">
        <v>0.5028125</v>
      </c>
      <c r="F57" s="28" t="s">
        <v>52</v>
      </c>
      <c r="G57" s="30">
        <v>0.24791666666666667</v>
      </c>
      <c r="H57" s="30">
        <v>0.87361111111111101</v>
      </c>
      <c r="I57" s="30">
        <v>0.26944444444444443</v>
      </c>
      <c r="J57" s="30">
        <v>0.8520833333333333</v>
      </c>
      <c r="K57" s="75">
        <v>0.29097222222222224</v>
      </c>
      <c r="L57" s="75">
        <v>0.8305555555555556</v>
      </c>
      <c r="M57" s="28" t="s">
        <v>134</v>
      </c>
      <c r="N57" s="55">
        <v>150.05799999999999</v>
      </c>
    </row>
    <row r="58" spans="1:14" x14ac:dyDescent="0.35">
      <c r="A58" s="51">
        <v>44464</v>
      </c>
      <c r="B58" s="3">
        <f t="shared" si="1"/>
        <v>7</v>
      </c>
      <c r="C58" s="25" t="s">
        <v>135</v>
      </c>
      <c r="D58" s="25" t="s">
        <v>136</v>
      </c>
      <c r="E58" s="26">
        <v>0.50107638888888884</v>
      </c>
      <c r="F58" s="25" t="s">
        <v>52</v>
      </c>
      <c r="G58" s="27">
        <v>0.24861111111111112</v>
      </c>
      <c r="H58" s="27">
        <v>0.87291666666666667</v>
      </c>
      <c r="I58" s="27">
        <v>0.27013888888888887</v>
      </c>
      <c r="J58" s="27">
        <v>0.85138888888888886</v>
      </c>
      <c r="K58" s="75">
        <v>0.29166666666666669</v>
      </c>
      <c r="L58" s="75">
        <v>0.82986111111111116</v>
      </c>
      <c r="M58" s="25" t="s">
        <v>137</v>
      </c>
      <c r="N58" s="54">
        <v>150.01599999999999</v>
      </c>
    </row>
    <row r="59" spans="1:14" x14ac:dyDescent="0.35">
      <c r="A59" s="51">
        <v>44465</v>
      </c>
      <c r="B59" s="3">
        <f t="shared" si="1"/>
        <v>1</v>
      </c>
      <c r="C59" s="28" t="s">
        <v>135</v>
      </c>
      <c r="D59" s="28" t="s">
        <v>138</v>
      </c>
      <c r="E59" s="29">
        <v>0.49934027777777779</v>
      </c>
      <c r="F59" s="28" t="s">
        <v>52</v>
      </c>
      <c r="G59" s="30">
        <v>0.24930555555555556</v>
      </c>
      <c r="H59" s="30">
        <v>0.87152777777777779</v>
      </c>
      <c r="I59" s="30">
        <v>0.27083333333333331</v>
      </c>
      <c r="J59" s="30">
        <v>0.85</v>
      </c>
      <c r="K59" s="75">
        <v>0.29236111111111113</v>
      </c>
      <c r="L59" s="75">
        <v>0.82847222222222217</v>
      </c>
      <c r="M59" s="28" t="s">
        <v>139</v>
      </c>
      <c r="N59" s="55">
        <v>149.97499999999999</v>
      </c>
    </row>
    <row r="60" spans="1:14" x14ac:dyDescent="0.35">
      <c r="A60" s="51">
        <v>44466</v>
      </c>
      <c r="B60" s="3">
        <f t="shared" si="1"/>
        <v>2</v>
      </c>
      <c r="C60" s="25" t="s">
        <v>140</v>
      </c>
      <c r="D60" s="25" t="s">
        <v>141</v>
      </c>
      <c r="E60" s="26">
        <v>0.49761574074074072</v>
      </c>
      <c r="F60" s="25" t="s">
        <v>52</v>
      </c>
      <c r="G60" s="27">
        <v>0.25</v>
      </c>
      <c r="H60" s="27">
        <v>0.87013888888888891</v>
      </c>
      <c r="I60" s="27">
        <v>0.27152777777777776</v>
      </c>
      <c r="J60" s="27">
        <v>0.84861111111111109</v>
      </c>
      <c r="K60" s="75">
        <v>0.29305555555555557</v>
      </c>
      <c r="L60" s="75">
        <v>0.82708333333333339</v>
      </c>
      <c r="M60" s="25" t="s">
        <v>142</v>
      </c>
      <c r="N60" s="54">
        <v>149.93299999999999</v>
      </c>
    </row>
    <row r="61" spans="1:14" x14ac:dyDescent="0.35">
      <c r="A61" s="51">
        <v>44467</v>
      </c>
      <c r="B61" s="3">
        <f t="shared" si="1"/>
        <v>3</v>
      </c>
      <c r="C61" s="28" t="s">
        <v>143</v>
      </c>
      <c r="D61" s="28" t="s">
        <v>144</v>
      </c>
      <c r="E61" s="29">
        <v>0.49587962962962967</v>
      </c>
      <c r="F61" s="28" t="s">
        <v>52</v>
      </c>
      <c r="G61" s="30">
        <v>0.25069444444444444</v>
      </c>
      <c r="H61" s="30">
        <v>0.86944444444444446</v>
      </c>
      <c r="I61" s="30">
        <v>0.2722222222222222</v>
      </c>
      <c r="J61" s="30">
        <v>0.84791666666666676</v>
      </c>
      <c r="K61" s="75">
        <v>0.29375000000000001</v>
      </c>
      <c r="L61" s="75">
        <v>0.82638888888888884</v>
      </c>
      <c r="M61" s="28" t="s">
        <v>145</v>
      </c>
      <c r="N61" s="55">
        <v>149.892</v>
      </c>
    </row>
    <row r="62" spans="1:14" x14ac:dyDescent="0.35">
      <c r="A62" s="51">
        <v>44468</v>
      </c>
      <c r="B62" s="3">
        <f t="shared" si="1"/>
        <v>4</v>
      </c>
      <c r="C62" s="25" t="s">
        <v>146</v>
      </c>
      <c r="D62" s="25" t="s">
        <v>147</v>
      </c>
      <c r="E62" s="26">
        <v>0.4941550925925926</v>
      </c>
      <c r="F62" s="25" t="s">
        <v>52</v>
      </c>
      <c r="G62" s="27">
        <v>0.25138888888888888</v>
      </c>
      <c r="H62" s="27">
        <v>0.86805555555555547</v>
      </c>
      <c r="I62" s="27">
        <v>0.27291666666666664</v>
      </c>
      <c r="J62" s="27">
        <v>0.84652777777777777</v>
      </c>
      <c r="K62" s="75">
        <v>0.29444444444444445</v>
      </c>
      <c r="L62" s="75">
        <v>0.82500000000000007</v>
      </c>
      <c r="M62" s="25" t="s">
        <v>148</v>
      </c>
      <c r="N62" s="54">
        <v>149.85</v>
      </c>
    </row>
    <row r="63" spans="1:14" ht="15" thickBot="1" x14ac:dyDescent="0.4">
      <c r="A63" s="51">
        <v>44469</v>
      </c>
      <c r="B63" s="3">
        <f t="shared" si="1"/>
        <v>5</v>
      </c>
      <c r="C63" s="28" t="s">
        <v>149</v>
      </c>
      <c r="D63" s="28" t="s">
        <v>150</v>
      </c>
      <c r="E63" s="29">
        <v>0.4924189814814815</v>
      </c>
      <c r="F63" s="28" t="s">
        <v>52</v>
      </c>
      <c r="G63" s="30">
        <v>0.25208333333333333</v>
      </c>
      <c r="H63" s="30">
        <v>0.86736111111111114</v>
      </c>
      <c r="I63" s="30">
        <v>0.27361111111111108</v>
      </c>
      <c r="J63" s="30">
        <v>0.84513888888888899</v>
      </c>
      <c r="K63" s="75">
        <v>0.2951388888888889</v>
      </c>
      <c r="L63" s="75">
        <v>0.82430555555555562</v>
      </c>
      <c r="M63" s="28" t="s">
        <v>151</v>
      </c>
      <c r="N63" s="55">
        <v>149.80799999999999</v>
      </c>
    </row>
    <row r="64" spans="1:14" x14ac:dyDescent="0.35">
      <c r="A64" s="51">
        <v>44470</v>
      </c>
      <c r="B64" s="3">
        <f t="shared" si="1"/>
        <v>6</v>
      </c>
      <c r="C64" s="31" t="s">
        <v>152</v>
      </c>
      <c r="D64" s="31" t="s">
        <v>153</v>
      </c>
      <c r="E64" s="32">
        <v>0.49069444444444449</v>
      </c>
      <c r="F64" s="31" t="s">
        <v>52</v>
      </c>
      <c r="G64" s="33">
        <v>0.25277777777777777</v>
      </c>
      <c r="H64" s="33">
        <v>0.86597222222222225</v>
      </c>
      <c r="I64" s="33">
        <v>0.27430555555555552</v>
      </c>
      <c r="J64" s="33">
        <v>0.84444444444444444</v>
      </c>
      <c r="K64" s="76">
        <v>0.29583333333333334</v>
      </c>
      <c r="L64" s="76">
        <v>0.82291666666666663</v>
      </c>
      <c r="M64" s="31" t="s">
        <v>154</v>
      </c>
      <c r="N64" s="56">
        <v>149.767</v>
      </c>
    </row>
    <row r="65" spans="1:14" x14ac:dyDescent="0.35">
      <c r="A65" s="51">
        <v>44471</v>
      </c>
      <c r="B65" s="3">
        <f t="shared" si="1"/>
        <v>7</v>
      </c>
      <c r="C65" s="34" t="s">
        <v>155</v>
      </c>
      <c r="D65" s="34" t="s">
        <v>156</v>
      </c>
      <c r="E65" s="35">
        <v>0.48896990740740742</v>
      </c>
      <c r="F65" s="34" t="s">
        <v>52</v>
      </c>
      <c r="G65" s="36">
        <v>0.25347222222222221</v>
      </c>
      <c r="H65" s="36">
        <v>0.86458333333333337</v>
      </c>
      <c r="I65" s="36">
        <v>0.27499999999999997</v>
      </c>
      <c r="J65" s="36">
        <v>0.84305555555555556</v>
      </c>
      <c r="K65" s="77">
        <v>0.29583333333333334</v>
      </c>
      <c r="L65" s="77">
        <v>0.8222222222222223</v>
      </c>
      <c r="M65" s="34" t="s">
        <v>157</v>
      </c>
      <c r="N65" s="57">
        <v>149.72499999999999</v>
      </c>
    </row>
    <row r="66" spans="1:14" x14ac:dyDescent="0.35">
      <c r="A66" s="51">
        <v>44472</v>
      </c>
      <c r="B66" s="3">
        <f t="shared" si="1"/>
        <v>1</v>
      </c>
      <c r="C66" s="37" t="s">
        <v>158</v>
      </c>
      <c r="D66" s="37" t="s">
        <v>159</v>
      </c>
      <c r="E66" s="38">
        <v>0.48723379629629626</v>
      </c>
      <c r="F66" s="37" t="s">
        <v>52</v>
      </c>
      <c r="G66" s="39">
        <v>0.25416666666666665</v>
      </c>
      <c r="H66" s="39">
        <v>0.86388888888888893</v>
      </c>
      <c r="I66" s="39">
        <v>0.27569444444444446</v>
      </c>
      <c r="J66" s="39">
        <v>0.84236111111111101</v>
      </c>
      <c r="K66" s="77">
        <v>0.29652777777777778</v>
      </c>
      <c r="L66" s="77">
        <v>0.8208333333333333</v>
      </c>
      <c r="M66" s="37" t="s">
        <v>160</v>
      </c>
      <c r="N66" s="58">
        <v>149.68199999999999</v>
      </c>
    </row>
    <row r="67" spans="1:14" x14ac:dyDescent="0.35">
      <c r="A67" s="51">
        <v>44473</v>
      </c>
      <c r="B67" s="3">
        <f t="shared" si="1"/>
        <v>2</v>
      </c>
      <c r="C67" s="34" t="s">
        <v>161</v>
      </c>
      <c r="D67" s="34" t="s">
        <v>162</v>
      </c>
      <c r="E67" s="35">
        <v>0.48550925925925931</v>
      </c>
      <c r="F67" s="34" t="s">
        <v>51</v>
      </c>
      <c r="G67" s="36">
        <v>0.25416666666666665</v>
      </c>
      <c r="H67" s="36">
        <v>0.86249999999999993</v>
      </c>
      <c r="I67" s="36">
        <v>0.27569444444444446</v>
      </c>
      <c r="J67" s="36">
        <v>0.84097222222222223</v>
      </c>
      <c r="K67" s="77">
        <v>0.29722222222222222</v>
      </c>
      <c r="L67" s="77">
        <v>0.81944444444444453</v>
      </c>
      <c r="M67" s="34" t="s">
        <v>163</v>
      </c>
      <c r="N67" s="57">
        <v>149.63999999999999</v>
      </c>
    </row>
    <row r="68" spans="1:14" x14ac:dyDescent="0.35">
      <c r="A68" s="51">
        <v>44474</v>
      </c>
      <c r="B68" s="3">
        <f t="shared" si="1"/>
        <v>3</v>
      </c>
      <c r="C68" s="37" t="s">
        <v>164</v>
      </c>
      <c r="D68" s="37" t="s">
        <v>165</v>
      </c>
      <c r="E68" s="38">
        <v>0.48379629629629628</v>
      </c>
      <c r="F68" s="37" t="s">
        <v>51</v>
      </c>
      <c r="G68" s="39">
        <v>0.25486111111111109</v>
      </c>
      <c r="H68" s="39">
        <v>0.8618055555555556</v>
      </c>
      <c r="I68" s="39">
        <v>0.27638888888888885</v>
      </c>
      <c r="J68" s="39">
        <v>0.84027777777777779</v>
      </c>
      <c r="K68" s="77">
        <v>0.29791666666666666</v>
      </c>
      <c r="L68" s="77">
        <v>0.81874999999999998</v>
      </c>
      <c r="M68" s="37" t="s">
        <v>166</v>
      </c>
      <c r="N68" s="58">
        <v>149.59700000000001</v>
      </c>
    </row>
    <row r="69" spans="1:14" x14ac:dyDescent="0.35">
      <c r="A69" s="51">
        <v>44475</v>
      </c>
      <c r="B69" s="3">
        <f t="shared" si="1"/>
        <v>4</v>
      </c>
      <c r="C69" s="34" t="s">
        <v>167</v>
      </c>
      <c r="D69" s="34" t="s">
        <v>168</v>
      </c>
      <c r="E69" s="35">
        <v>0.48207175925925921</v>
      </c>
      <c r="F69" s="34" t="s">
        <v>51</v>
      </c>
      <c r="G69" s="36">
        <v>0.25555555555555559</v>
      </c>
      <c r="H69" s="36">
        <v>0.86041666666666661</v>
      </c>
      <c r="I69" s="36">
        <v>0.27708333333333335</v>
      </c>
      <c r="J69" s="36">
        <v>0.83888888888888891</v>
      </c>
      <c r="K69" s="77">
        <v>0.2986111111111111</v>
      </c>
      <c r="L69" s="77">
        <v>0.81736111111111109</v>
      </c>
      <c r="M69" s="34" t="s">
        <v>169</v>
      </c>
      <c r="N69" s="57">
        <v>149.55500000000001</v>
      </c>
    </row>
    <row r="70" spans="1:14" x14ac:dyDescent="0.35">
      <c r="A70" s="51">
        <v>44476</v>
      </c>
      <c r="B70" s="3">
        <f t="shared" si="1"/>
        <v>5</v>
      </c>
      <c r="C70" s="37" t="s">
        <v>170</v>
      </c>
      <c r="D70" s="37" t="s">
        <v>171</v>
      </c>
      <c r="E70" s="38">
        <v>0.4803587962962963</v>
      </c>
      <c r="F70" s="37" t="s">
        <v>51</v>
      </c>
      <c r="G70" s="39">
        <v>0.25625000000000003</v>
      </c>
      <c r="H70" s="39">
        <v>0.85972222222222217</v>
      </c>
      <c r="I70" s="39">
        <v>0.27777777777777779</v>
      </c>
      <c r="J70" s="39">
        <v>0.83819444444444446</v>
      </c>
      <c r="K70" s="77">
        <v>0.29930555555555555</v>
      </c>
      <c r="L70" s="77">
        <v>0.81666666666666676</v>
      </c>
      <c r="M70" s="37" t="s">
        <v>172</v>
      </c>
      <c r="N70" s="58">
        <v>149.511</v>
      </c>
    </row>
    <row r="71" spans="1:14" x14ac:dyDescent="0.35">
      <c r="A71" s="51">
        <v>44477</v>
      </c>
      <c r="B71" s="3">
        <f t="shared" si="1"/>
        <v>6</v>
      </c>
      <c r="C71" s="34" t="s">
        <v>173</v>
      </c>
      <c r="D71" s="34" t="s">
        <v>174</v>
      </c>
      <c r="E71" s="35">
        <v>0.47864583333333338</v>
      </c>
      <c r="F71" s="34" t="s">
        <v>51</v>
      </c>
      <c r="G71" s="36">
        <v>0.25694444444444448</v>
      </c>
      <c r="H71" s="36">
        <v>0.85833333333333339</v>
      </c>
      <c r="I71" s="36">
        <v>0.27847222222222223</v>
      </c>
      <c r="J71" s="36">
        <v>0.83680555555555547</v>
      </c>
      <c r="K71" s="77">
        <v>0.3</v>
      </c>
      <c r="L71" s="77">
        <v>0.81527777777777777</v>
      </c>
      <c r="M71" s="34" t="s">
        <v>175</v>
      </c>
      <c r="N71" s="57">
        <v>149.46799999999999</v>
      </c>
    </row>
    <row r="72" spans="1:14" x14ac:dyDescent="0.35">
      <c r="A72" s="51">
        <v>44478</v>
      </c>
      <c r="B72" s="3">
        <f t="shared" si="1"/>
        <v>7</v>
      </c>
      <c r="C72" s="37" t="s">
        <v>176</v>
      </c>
      <c r="D72" s="37" t="s">
        <v>177</v>
      </c>
      <c r="E72" s="38">
        <v>0.47693287037037035</v>
      </c>
      <c r="F72" s="37" t="s">
        <v>50</v>
      </c>
      <c r="G72" s="39">
        <v>0.25763888888888892</v>
      </c>
      <c r="H72" s="39">
        <v>0.85763888888888884</v>
      </c>
      <c r="I72" s="39">
        <v>0.27916666666666667</v>
      </c>
      <c r="J72" s="39">
        <v>0.83611111111111114</v>
      </c>
      <c r="K72" s="77">
        <v>0.30069444444444443</v>
      </c>
      <c r="L72" s="77">
        <v>0.81458333333333333</v>
      </c>
      <c r="M72" s="37" t="s">
        <v>178</v>
      </c>
      <c r="N72" s="58">
        <v>149.42500000000001</v>
      </c>
    </row>
    <row r="73" spans="1:14" x14ac:dyDescent="0.35">
      <c r="A73" s="51">
        <v>44479</v>
      </c>
      <c r="B73" s="3">
        <f t="shared" si="1"/>
        <v>1</v>
      </c>
      <c r="C73" s="34" t="s">
        <v>179</v>
      </c>
      <c r="D73" s="34" t="s">
        <v>180</v>
      </c>
      <c r="E73" s="35">
        <v>0.47521990740740744</v>
      </c>
      <c r="F73" s="34" t="s">
        <v>50</v>
      </c>
      <c r="G73" s="36">
        <v>0.25833333333333336</v>
      </c>
      <c r="H73" s="36">
        <v>0.85625000000000007</v>
      </c>
      <c r="I73" s="36">
        <v>0.27986111111111112</v>
      </c>
      <c r="J73" s="36">
        <v>0.83472222222222225</v>
      </c>
      <c r="K73" s="77">
        <v>0.30138888888888887</v>
      </c>
      <c r="L73" s="77">
        <v>0.81388888888888899</v>
      </c>
      <c r="M73" s="34" t="s">
        <v>181</v>
      </c>
      <c r="N73" s="57">
        <v>149.381</v>
      </c>
    </row>
    <row r="74" spans="1:14" x14ac:dyDescent="0.35">
      <c r="A74" s="51">
        <v>44480</v>
      </c>
      <c r="B74" s="3">
        <f t="shared" si="1"/>
        <v>2</v>
      </c>
      <c r="C74" s="37" t="s">
        <v>182</v>
      </c>
      <c r="D74" s="37" t="s">
        <v>183</v>
      </c>
      <c r="E74" s="38">
        <v>0.47351851851851851</v>
      </c>
      <c r="F74" s="37" t="s">
        <v>50</v>
      </c>
      <c r="G74" s="39">
        <v>0.2590277777777778</v>
      </c>
      <c r="H74" s="39">
        <v>0.85555555555555562</v>
      </c>
      <c r="I74" s="39">
        <v>0.28055555555555556</v>
      </c>
      <c r="J74" s="39">
        <v>0.8340277777777777</v>
      </c>
      <c r="K74" s="77">
        <v>0.30208333333333331</v>
      </c>
      <c r="L74" s="77">
        <v>0.8125</v>
      </c>
      <c r="M74" s="37" t="s">
        <v>184</v>
      </c>
      <c r="N74" s="58">
        <v>149.33699999999999</v>
      </c>
    </row>
    <row r="75" spans="1:14" x14ac:dyDescent="0.35">
      <c r="A75" s="51">
        <v>44481</v>
      </c>
      <c r="B75" s="3">
        <f t="shared" si="1"/>
        <v>3</v>
      </c>
      <c r="C75" s="34" t="s">
        <v>185</v>
      </c>
      <c r="D75" s="34" t="s">
        <v>186</v>
      </c>
      <c r="E75" s="35">
        <v>0.47181712962962963</v>
      </c>
      <c r="F75" s="34" t="s">
        <v>49</v>
      </c>
      <c r="G75" s="36">
        <v>0.25972222222222224</v>
      </c>
      <c r="H75" s="36">
        <v>0.85416666666666663</v>
      </c>
      <c r="I75" s="36">
        <v>0.28125</v>
      </c>
      <c r="J75" s="36">
        <v>0.83263888888888893</v>
      </c>
      <c r="K75" s="77">
        <v>0.30277777777777776</v>
      </c>
      <c r="L75" s="77">
        <v>0.81180555555555556</v>
      </c>
      <c r="M75" s="34" t="s">
        <v>187</v>
      </c>
      <c r="N75" s="57">
        <v>149.29400000000001</v>
      </c>
    </row>
    <row r="76" spans="1:14" x14ac:dyDescent="0.35">
      <c r="A76" s="51">
        <v>44482</v>
      </c>
      <c r="B76" s="3">
        <f t="shared" si="1"/>
        <v>4</v>
      </c>
      <c r="C76" s="37" t="s">
        <v>188</v>
      </c>
      <c r="D76" s="37" t="s">
        <v>189</v>
      </c>
      <c r="E76" s="38">
        <v>0.47012731481481485</v>
      </c>
      <c r="F76" s="37" t="s">
        <v>49</v>
      </c>
      <c r="G76" s="39">
        <v>0.26041666666666669</v>
      </c>
      <c r="H76" s="39">
        <v>0.8534722222222223</v>
      </c>
      <c r="I76" s="39">
        <v>0.28194444444444444</v>
      </c>
      <c r="J76" s="39">
        <v>0.83194444444444438</v>
      </c>
      <c r="K76" s="77">
        <v>0.3034722222222222</v>
      </c>
      <c r="L76" s="77">
        <v>0.81041666666666667</v>
      </c>
      <c r="M76" s="37" t="s">
        <v>190</v>
      </c>
      <c r="N76" s="58">
        <v>149.25</v>
      </c>
    </row>
    <row r="77" spans="1:14" x14ac:dyDescent="0.35">
      <c r="A77" s="51">
        <v>44483</v>
      </c>
      <c r="B77" s="3">
        <f t="shared" si="1"/>
        <v>5</v>
      </c>
      <c r="C77" s="34" t="s">
        <v>191</v>
      </c>
      <c r="D77" s="34" t="s">
        <v>192</v>
      </c>
      <c r="E77" s="35">
        <v>0.46843750000000001</v>
      </c>
      <c r="F77" s="34" t="s">
        <v>48</v>
      </c>
      <c r="G77" s="36">
        <v>0.26111111111111113</v>
      </c>
      <c r="H77" s="36">
        <v>0.8520833333333333</v>
      </c>
      <c r="I77" s="36">
        <v>0.28263888888888888</v>
      </c>
      <c r="J77" s="36">
        <v>0.83124999999999993</v>
      </c>
      <c r="K77" s="77">
        <v>0.30416666666666664</v>
      </c>
      <c r="L77" s="77">
        <v>0.80972222222222223</v>
      </c>
      <c r="M77" s="34" t="s">
        <v>193</v>
      </c>
      <c r="N77" s="57">
        <v>149.20699999999999</v>
      </c>
    </row>
    <row r="78" spans="1:14" x14ac:dyDescent="0.35">
      <c r="A78" s="51">
        <v>44484</v>
      </c>
      <c r="B78" s="3">
        <f t="shared" si="1"/>
        <v>6</v>
      </c>
      <c r="C78" s="37" t="s">
        <v>194</v>
      </c>
      <c r="D78" s="37" t="s">
        <v>195</v>
      </c>
      <c r="E78" s="38">
        <v>0.46675925925925926</v>
      </c>
      <c r="F78" s="37" t="s">
        <v>48</v>
      </c>
      <c r="G78" s="39">
        <v>0.26180555555555557</v>
      </c>
      <c r="H78" s="39">
        <v>0.85138888888888886</v>
      </c>
      <c r="I78" s="39">
        <v>0.28333333333333333</v>
      </c>
      <c r="J78" s="39">
        <v>0.82986111111111116</v>
      </c>
      <c r="K78" s="77">
        <v>0.30486111111111108</v>
      </c>
      <c r="L78" s="77">
        <v>0.80833333333333324</v>
      </c>
      <c r="M78" s="37" t="s">
        <v>196</v>
      </c>
      <c r="N78" s="58">
        <v>149.16300000000001</v>
      </c>
    </row>
    <row r="79" spans="1:14" x14ac:dyDescent="0.35">
      <c r="A79" s="51">
        <v>44485</v>
      </c>
      <c r="B79" s="3">
        <f t="shared" si="1"/>
        <v>7</v>
      </c>
      <c r="C79" s="34" t="s">
        <v>197</v>
      </c>
      <c r="D79" s="34" t="s">
        <v>198</v>
      </c>
      <c r="E79" s="35">
        <v>0.46508101851851852</v>
      </c>
      <c r="F79" s="34" t="s">
        <v>47</v>
      </c>
      <c r="G79" s="36">
        <v>0.26250000000000001</v>
      </c>
      <c r="H79" s="36">
        <v>0.85069444444444453</v>
      </c>
      <c r="I79" s="36">
        <v>0.28402777777777777</v>
      </c>
      <c r="J79" s="36">
        <v>0.82916666666666661</v>
      </c>
      <c r="K79" s="77">
        <v>0.30555555555555552</v>
      </c>
      <c r="L79" s="77">
        <v>0.80763888888888891</v>
      </c>
      <c r="M79" s="34" t="s">
        <v>199</v>
      </c>
      <c r="N79" s="57">
        <v>149.12</v>
      </c>
    </row>
    <row r="80" spans="1:14" x14ac:dyDescent="0.35">
      <c r="A80" s="51">
        <v>44486</v>
      </c>
      <c r="B80" s="3">
        <f t="shared" si="1"/>
        <v>1</v>
      </c>
      <c r="C80" s="37" t="s">
        <v>200</v>
      </c>
      <c r="D80" s="37" t="s">
        <v>201</v>
      </c>
      <c r="E80" s="38">
        <v>0.46340277777777777</v>
      </c>
      <c r="F80" s="37" t="s">
        <v>47</v>
      </c>
      <c r="G80" s="39">
        <v>0.26319444444444445</v>
      </c>
      <c r="H80" s="39">
        <v>0.84930555555555554</v>
      </c>
      <c r="I80" s="39">
        <v>0.28472222222222221</v>
      </c>
      <c r="J80" s="39">
        <v>0.82777777777777783</v>
      </c>
      <c r="K80" s="77">
        <v>0.30624999999999997</v>
      </c>
      <c r="L80" s="77">
        <v>0.80694444444444446</v>
      </c>
      <c r="M80" s="37" t="s">
        <v>202</v>
      </c>
      <c r="N80" s="58">
        <v>149.077</v>
      </c>
    </row>
    <row r="81" spans="1:14" x14ac:dyDescent="0.35">
      <c r="A81" s="51">
        <v>44487</v>
      </c>
      <c r="B81" s="3">
        <f t="shared" si="1"/>
        <v>2</v>
      </c>
      <c r="C81" s="34" t="s">
        <v>203</v>
      </c>
      <c r="D81" s="34" t="s">
        <v>204</v>
      </c>
      <c r="E81" s="35">
        <v>0.46173611111111112</v>
      </c>
      <c r="F81" s="34" t="s">
        <v>53</v>
      </c>
      <c r="G81" s="36">
        <v>0.2638888888888889</v>
      </c>
      <c r="H81" s="36">
        <v>0.84861111111111109</v>
      </c>
      <c r="I81" s="36">
        <v>0.28541666666666665</v>
      </c>
      <c r="J81" s="36">
        <v>0.82708333333333339</v>
      </c>
      <c r="K81" s="77">
        <v>0.30694444444444441</v>
      </c>
      <c r="L81" s="77">
        <v>0.80555555555555547</v>
      </c>
      <c r="M81" s="34" t="s">
        <v>205</v>
      </c>
      <c r="N81" s="57">
        <v>149.035</v>
      </c>
    </row>
    <row r="82" spans="1:14" x14ac:dyDescent="0.35">
      <c r="A82" s="51">
        <v>44488</v>
      </c>
      <c r="B82" s="3">
        <f t="shared" si="1"/>
        <v>3</v>
      </c>
      <c r="C82" s="37" t="s">
        <v>206</v>
      </c>
      <c r="D82" s="37" t="s">
        <v>207</v>
      </c>
      <c r="E82" s="38">
        <v>0.46008101851851851</v>
      </c>
      <c r="F82" s="37" t="s">
        <v>53</v>
      </c>
      <c r="G82" s="39">
        <v>0.26458333333333334</v>
      </c>
      <c r="H82" s="39">
        <v>0.84791666666666676</v>
      </c>
      <c r="I82" s="39">
        <v>0.28611111111111115</v>
      </c>
      <c r="J82" s="39">
        <v>0.82638888888888884</v>
      </c>
      <c r="K82" s="77">
        <v>0.30763888888888891</v>
      </c>
      <c r="L82" s="77">
        <v>0.80486111111111114</v>
      </c>
      <c r="M82" s="37" t="s">
        <v>208</v>
      </c>
      <c r="N82" s="58">
        <v>148.99199999999999</v>
      </c>
    </row>
    <row r="83" spans="1:14" x14ac:dyDescent="0.35">
      <c r="A83" s="51">
        <v>44489</v>
      </c>
      <c r="B83" s="3">
        <f t="shared" si="1"/>
        <v>4</v>
      </c>
      <c r="C83" s="34" t="s">
        <v>209</v>
      </c>
      <c r="D83" s="34" t="s">
        <v>210</v>
      </c>
      <c r="E83" s="35">
        <v>0.45842592592592596</v>
      </c>
      <c r="F83" s="34" t="s">
        <v>54</v>
      </c>
      <c r="G83" s="36">
        <v>0.26527777777777778</v>
      </c>
      <c r="H83" s="36">
        <v>0.84652777777777777</v>
      </c>
      <c r="I83" s="36">
        <v>0.28680555555555554</v>
      </c>
      <c r="J83" s="36">
        <v>0.8256944444444444</v>
      </c>
      <c r="K83" s="77">
        <v>0.30763888888888891</v>
      </c>
      <c r="L83" s="77">
        <v>0.8041666666666667</v>
      </c>
      <c r="M83" s="34" t="s">
        <v>211</v>
      </c>
      <c r="N83" s="57">
        <v>148.94999999999999</v>
      </c>
    </row>
    <row r="84" spans="1:14" x14ac:dyDescent="0.35">
      <c r="A84" s="51">
        <v>44490</v>
      </c>
      <c r="B84" s="3">
        <f t="shared" si="1"/>
        <v>5</v>
      </c>
      <c r="C84" s="37" t="s">
        <v>212</v>
      </c>
      <c r="D84" s="37" t="s">
        <v>213</v>
      </c>
      <c r="E84" s="38">
        <v>0.45678240740740739</v>
      </c>
      <c r="F84" s="37" t="s">
        <v>54</v>
      </c>
      <c r="G84" s="39">
        <v>0.26597222222222222</v>
      </c>
      <c r="H84" s="39">
        <v>0.84583333333333333</v>
      </c>
      <c r="I84" s="39">
        <v>0.28680555555555554</v>
      </c>
      <c r="J84" s="39">
        <v>0.82430555555555562</v>
      </c>
      <c r="K84" s="77">
        <v>0.30833333333333335</v>
      </c>
      <c r="L84" s="77">
        <v>0.8027777777777777</v>
      </c>
      <c r="M84" s="37" t="s">
        <v>214</v>
      </c>
      <c r="N84" s="58">
        <v>148.90899999999999</v>
      </c>
    </row>
    <row r="85" spans="1:14" x14ac:dyDescent="0.35">
      <c r="A85" s="51">
        <v>44491</v>
      </c>
      <c r="B85" s="3">
        <f t="shared" si="1"/>
        <v>6</v>
      </c>
      <c r="C85" s="34" t="s">
        <v>215</v>
      </c>
      <c r="D85" s="34" t="s">
        <v>216</v>
      </c>
      <c r="E85" s="35">
        <v>0.45513888888888893</v>
      </c>
      <c r="F85" s="34" t="s">
        <v>55</v>
      </c>
      <c r="G85" s="36">
        <v>0.26666666666666666</v>
      </c>
      <c r="H85" s="36">
        <v>0.84513888888888899</v>
      </c>
      <c r="I85" s="36">
        <v>0.28750000000000003</v>
      </c>
      <c r="J85" s="36">
        <v>0.82361111111111107</v>
      </c>
      <c r="K85" s="77">
        <v>0.30902777777777779</v>
      </c>
      <c r="L85" s="77">
        <v>0.80208333333333337</v>
      </c>
      <c r="M85" s="34" t="s">
        <v>217</v>
      </c>
      <c r="N85" s="57">
        <v>148.86799999999999</v>
      </c>
    </row>
    <row r="86" spans="1:14" x14ac:dyDescent="0.35">
      <c r="A86" s="51">
        <v>44492</v>
      </c>
      <c r="B86" s="3">
        <f t="shared" si="1"/>
        <v>7</v>
      </c>
      <c r="C86" s="37" t="s">
        <v>218</v>
      </c>
      <c r="D86" s="37" t="s">
        <v>219</v>
      </c>
      <c r="E86" s="38">
        <v>0.45351851851851849</v>
      </c>
      <c r="F86" s="37" t="s">
        <v>56</v>
      </c>
      <c r="G86" s="39">
        <v>0.2673611111111111</v>
      </c>
      <c r="H86" s="39">
        <v>0.84444444444444444</v>
      </c>
      <c r="I86" s="39">
        <v>0.28819444444444448</v>
      </c>
      <c r="J86" s="39">
        <v>0.82291666666666663</v>
      </c>
      <c r="K86" s="77">
        <v>0.30972222222222223</v>
      </c>
      <c r="L86" s="77">
        <v>0.80138888888888893</v>
      </c>
      <c r="M86" s="37" t="s">
        <v>220</v>
      </c>
      <c r="N86" s="58">
        <v>148.827</v>
      </c>
    </row>
    <row r="87" spans="1:14" x14ac:dyDescent="0.35">
      <c r="A87" s="51">
        <v>44493</v>
      </c>
      <c r="B87" s="3">
        <f t="shared" si="1"/>
        <v>1</v>
      </c>
      <c r="C87" s="34" t="s">
        <v>221</v>
      </c>
      <c r="D87" s="34" t="s">
        <v>222</v>
      </c>
      <c r="E87" s="35">
        <v>0.45189814814814816</v>
      </c>
      <c r="F87" s="34" t="s">
        <v>56</v>
      </c>
      <c r="G87" s="36">
        <v>0.2673611111111111</v>
      </c>
      <c r="H87" s="36">
        <v>0.84305555555555556</v>
      </c>
      <c r="I87" s="36">
        <v>0.28888888888888892</v>
      </c>
      <c r="J87" s="36">
        <v>0.8222222222222223</v>
      </c>
      <c r="K87" s="77">
        <v>0.31041666666666667</v>
      </c>
      <c r="L87" s="77">
        <v>0.79999999999999993</v>
      </c>
      <c r="M87" s="34" t="s">
        <v>223</v>
      </c>
      <c r="N87" s="57">
        <v>148.78700000000001</v>
      </c>
    </row>
    <row r="88" spans="1:14" x14ac:dyDescent="0.35">
      <c r="A88" s="51">
        <v>44494</v>
      </c>
      <c r="B88" s="3">
        <f t="shared" si="1"/>
        <v>2</v>
      </c>
      <c r="C88" s="37" t="s">
        <v>224</v>
      </c>
      <c r="D88" s="37" t="s">
        <v>225</v>
      </c>
      <c r="E88" s="38">
        <v>0.45027777777777778</v>
      </c>
      <c r="F88" s="37" t="s">
        <v>57</v>
      </c>
      <c r="G88" s="39">
        <v>0.26805555555555555</v>
      </c>
      <c r="H88" s="39">
        <v>0.84236111111111101</v>
      </c>
      <c r="I88" s="39">
        <v>0.28958333333333336</v>
      </c>
      <c r="J88" s="39">
        <v>0.8208333333333333</v>
      </c>
      <c r="K88" s="77">
        <v>0.31111111111111112</v>
      </c>
      <c r="L88" s="77">
        <v>0.7993055555555556</v>
      </c>
      <c r="M88" s="37" t="s">
        <v>226</v>
      </c>
      <c r="N88" s="58">
        <v>148.74700000000001</v>
      </c>
    </row>
    <row r="89" spans="1:14" x14ac:dyDescent="0.35">
      <c r="A89" s="51">
        <v>44495</v>
      </c>
      <c r="B89" s="3">
        <f t="shared" si="1"/>
        <v>3</v>
      </c>
      <c r="C89" s="34" t="s">
        <v>227</v>
      </c>
      <c r="D89" s="34" t="s">
        <v>228</v>
      </c>
      <c r="E89" s="35">
        <v>0.44868055555555553</v>
      </c>
      <c r="F89" s="34" t="s">
        <v>58</v>
      </c>
      <c r="G89" s="36">
        <v>0.26874999999999999</v>
      </c>
      <c r="H89" s="36">
        <v>0.84166666666666667</v>
      </c>
      <c r="I89" s="36">
        <v>0.2902777777777778</v>
      </c>
      <c r="J89" s="36">
        <v>0.82013888888888886</v>
      </c>
      <c r="K89" s="77">
        <v>0.31180555555555556</v>
      </c>
      <c r="L89" s="77">
        <v>0.79861111111111116</v>
      </c>
      <c r="M89" s="34" t="s">
        <v>229</v>
      </c>
      <c r="N89" s="57">
        <v>148.70699999999999</v>
      </c>
    </row>
    <row r="90" spans="1:14" x14ac:dyDescent="0.35">
      <c r="A90" s="51">
        <v>44496</v>
      </c>
      <c r="B90" s="3">
        <f t="shared" si="1"/>
        <v>4</v>
      </c>
      <c r="C90" s="37" t="s">
        <v>230</v>
      </c>
      <c r="D90" s="37" t="s">
        <v>231</v>
      </c>
      <c r="E90" s="38">
        <v>0.44708333333333333</v>
      </c>
      <c r="F90" s="37" t="s">
        <v>59</v>
      </c>
      <c r="G90" s="39">
        <v>0.26944444444444443</v>
      </c>
      <c r="H90" s="39">
        <v>0.84097222222222223</v>
      </c>
      <c r="I90" s="39">
        <v>0.29097222222222224</v>
      </c>
      <c r="J90" s="39">
        <v>0.81944444444444453</v>
      </c>
      <c r="K90" s="77">
        <v>0.3125</v>
      </c>
      <c r="L90" s="77">
        <v>0.79791666666666661</v>
      </c>
      <c r="M90" s="37" t="s">
        <v>232</v>
      </c>
      <c r="N90" s="58">
        <v>148.66800000000001</v>
      </c>
    </row>
    <row r="91" spans="1:14" x14ac:dyDescent="0.35">
      <c r="A91" s="51">
        <v>44497</v>
      </c>
      <c r="B91" s="3">
        <f t="shared" si="1"/>
        <v>5</v>
      </c>
      <c r="C91" s="34" t="s">
        <v>233</v>
      </c>
      <c r="D91" s="34" t="s">
        <v>234</v>
      </c>
      <c r="E91" s="35">
        <v>0.44550925925925927</v>
      </c>
      <c r="F91" s="34" t="s">
        <v>60</v>
      </c>
      <c r="G91" s="36">
        <v>0.27013888888888887</v>
      </c>
      <c r="H91" s="36">
        <v>0.84027777777777779</v>
      </c>
      <c r="I91" s="36">
        <v>0.29166666666666669</v>
      </c>
      <c r="J91" s="36">
        <v>0.81874999999999998</v>
      </c>
      <c r="K91" s="77">
        <v>0.31319444444444444</v>
      </c>
      <c r="L91" s="77">
        <v>0.79722222222222217</v>
      </c>
      <c r="M91" s="34" t="s">
        <v>235</v>
      </c>
      <c r="N91" s="57">
        <v>148.62899999999999</v>
      </c>
    </row>
    <row r="92" spans="1:14" x14ac:dyDescent="0.35">
      <c r="A92" s="51">
        <v>44498</v>
      </c>
      <c r="B92" s="3">
        <f t="shared" si="1"/>
        <v>6</v>
      </c>
      <c r="C92" s="37" t="s">
        <v>236</v>
      </c>
      <c r="D92" s="37" t="s">
        <v>237</v>
      </c>
      <c r="E92" s="38">
        <v>0.44393518518518515</v>
      </c>
      <c r="F92" s="37" t="s">
        <v>61</v>
      </c>
      <c r="G92" s="39">
        <v>0.27083333333333331</v>
      </c>
      <c r="H92" s="39">
        <v>0.83958333333333324</v>
      </c>
      <c r="I92" s="39">
        <v>0.29236111111111113</v>
      </c>
      <c r="J92" s="39">
        <v>0.81805555555555554</v>
      </c>
      <c r="K92" s="77">
        <v>0.31388888888888888</v>
      </c>
      <c r="L92" s="77">
        <v>0.79652777777777783</v>
      </c>
      <c r="M92" s="37" t="s">
        <v>238</v>
      </c>
      <c r="N92" s="58">
        <v>148.59</v>
      </c>
    </row>
    <row r="93" spans="1:14" ht="15" thickBot="1" x14ac:dyDescent="0.4">
      <c r="A93" s="51">
        <v>44499</v>
      </c>
      <c r="B93" s="3">
        <f t="shared" si="1"/>
        <v>7</v>
      </c>
      <c r="C93" s="40" t="s">
        <v>239</v>
      </c>
      <c r="D93" s="40" t="s">
        <v>240</v>
      </c>
      <c r="E93" s="41">
        <v>0.44237268518518519</v>
      </c>
      <c r="F93" s="40" t="s">
        <v>62</v>
      </c>
      <c r="G93" s="42">
        <v>0.27152777777777776</v>
      </c>
      <c r="H93" s="42">
        <v>0.83888888888888891</v>
      </c>
      <c r="I93" s="42">
        <v>0.29305555555555557</v>
      </c>
      <c r="J93" s="42">
        <v>0.81736111111111109</v>
      </c>
      <c r="K93" s="78">
        <v>0.31458333333333333</v>
      </c>
      <c r="L93" s="78">
        <v>0.79513888888888884</v>
      </c>
      <c r="M93" s="40" t="s">
        <v>241</v>
      </c>
      <c r="N93" s="59">
        <v>148.55199999999999</v>
      </c>
    </row>
    <row r="94" spans="1:14" ht="19.5" x14ac:dyDescent="0.35">
      <c r="A94" s="51">
        <v>44500</v>
      </c>
      <c r="B94" s="3">
        <f>WEEKDAY(A94)</f>
        <v>1</v>
      </c>
      <c r="C94" s="80" t="s">
        <v>504</v>
      </c>
      <c r="D94" s="37" t="s">
        <v>505</v>
      </c>
      <c r="E94" s="38">
        <v>0.4408217592592592</v>
      </c>
      <c r="F94" s="38" t="s">
        <v>312</v>
      </c>
      <c r="G94" s="39">
        <v>0.23055555555555554</v>
      </c>
      <c r="H94" s="39">
        <v>0.79652777777777783</v>
      </c>
      <c r="I94" s="39">
        <v>0.25208333333333333</v>
      </c>
      <c r="J94" s="39">
        <v>0.77500000000000002</v>
      </c>
      <c r="K94" s="77">
        <v>0.27430555555555552</v>
      </c>
      <c r="L94" s="77">
        <v>0.75277777777777777</v>
      </c>
      <c r="M94" s="39" t="s">
        <v>506</v>
      </c>
      <c r="N94" s="37" t="s">
        <v>507</v>
      </c>
    </row>
    <row r="95" spans="1:14" ht="19.5" x14ac:dyDescent="0.35">
      <c r="A95" s="51">
        <v>44501</v>
      </c>
      <c r="B95" s="3">
        <f t="shared" si="1"/>
        <v>2</v>
      </c>
      <c r="C95" s="80" t="s">
        <v>474</v>
      </c>
      <c r="D95" s="37" t="s">
        <v>421</v>
      </c>
      <c r="E95" s="38">
        <v>0.43929398148148152</v>
      </c>
      <c r="F95" s="38" t="s">
        <v>308</v>
      </c>
      <c r="G95" s="39">
        <v>0.23124999999999998</v>
      </c>
      <c r="H95" s="39">
        <v>0.79583333333333339</v>
      </c>
      <c r="I95" s="39">
        <v>0.25277777777777777</v>
      </c>
      <c r="J95" s="39">
        <v>0.77430555555555547</v>
      </c>
      <c r="K95" s="77">
        <v>0.27499999999999997</v>
      </c>
      <c r="L95" s="77">
        <v>0.75208333333333333</v>
      </c>
      <c r="M95" s="39" t="s">
        <v>444</v>
      </c>
      <c r="N95" s="37" t="s">
        <v>371</v>
      </c>
    </row>
    <row r="96" spans="1:14" ht="19.5" x14ac:dyDescent="0.35">
      <c r="A96" s="51">
        <v>44502</v>
      </c>
      <c r="B96" s="3">
        <f t="shared" si="1"/>
        <v>3</v>
      </c>
      <c r="C96" s="80" t="s">
        <v>475</v>
      </c>
      <c r="D96" s="37" t="s">
        <v>422</v>
      </c>
      <c r="E96" s="38">
        <v>0.43776620370370373</v>
      </c>
      <c r="F96" s="38" t="s">
        <v>304</v>
      </c>
      <c r="G96" s="39">
        <v>0.23194444444444443</v>
      </c>
      <c r="H96" s="39">
        <v>0.79513888888888884</v>
      </c>
      <c r="I96" s="39">
        <v>0.25347222222222221</v>
      </c>
      <c r="J96" s="39">
        <v>0.77361111111111114</v>
      </c>
      <c r="K96" s="77">
        <v>0.27569444444444446</v>
      </c>
      <c r="L96" s="77">
        <v>0.75138888888888899</v>
      </c>
      <c r="M96" s="39" t="s">
        <v>445</v>
      </c>
      <c r="N96" s="37" t="s">
        <v>372</v>
      </c>
    </row>
    <row r="97" spans="1:14" ht="19.5" x14ac:dyDescent="0.35">
      <c r="A97" s="51">
        <v>44503</v>
      </c>
      <c r="B97" s="3">
        <f t="shared" si="1"/>
        <v>4</v>
      </c>
      <c r="C97" s="80" t="s">
        <v>476</v>
      </c>
      <c r="D97" s="37" t="s">
        <v>423</v>
      </c>
      <c r="E97" s="38">
        <v>0.43626157407407407</v>
      </c>
      <c r="F97" s="38" t="s">
        <v>300</v>
      </c>
      <c r="G97" s="39">
        <v>0.23263888888888887</v>
      </c>
      <c r="H97" s="39">
        <v>0.7944444444444444</v>
      </c>
      <c r="I97" s="39">
        <v>0.25416666666666665</v>
      </c>
      <c r="J97" s="39">
        <v>0.7729166666666667</v>
      </c>
      <c r="K97" s="77">
        <v>0.27638888888888885</v>
      </c>
      <c r="L97" s="77">
        <v>0.75069444444444444</v>
      </c>
      <c r="M97" s="39" t="s">
        <v>446</v>
      </c>
      <c r="N97" s="37" t="s">
        <v>373</v>
      </c>
    </row>
    <row r="98" spans="1:14" ht="19.5" x14ac:dyDescent="0.35">
      <c r="A98" s="51">
        <v>44504</v>
      </c>
      <c r="B98" s="3">
        <f t="shared" si="1"/>
        <v>5</v>
      </c>
      <c r="C98" s="80" t="s">
        <v>477</v>
      </c>
      <c r="D98" s="37" t="s">
        <v>424</v>
      </c>
      <c r="E98" s="38">
        <v>0.43476851851851855</v>
      </c>
      <c r="F98" s="38" t="s">
        <v>296</v>
      </c>
      <c r="G98" s="39">
        <v>0.23333333333333331</v>
      </c>
      <c r="H98" s="39">
        <v>0.79375000000000007</v>
      </c>
      <c r="I98" s="39">
        <v>0.25486111111111109</v>
      </c>
      <c r="J98" s="39">
        <v>0.77222222222222225</v>
      </c>
      <c r="K98" s="77">
        <v>0.27708333333333335</v>
      </c>
      <c r="L98" s="77">
        <v>0.75</v>
      </c>
      <c r="M98" s="39" t="s">
        <v>447</v>
      </c>
      <c r="N98" s="37" t="s">
        <v>374</v>
      </c>
    </row>
    <row r="99" spans="1:14" ht="19.5" x14ac:dyDescent="0.35">
      <c r="A99" s="51">
        <v>44505</v>
      </c>
      <c r="B99" s="3">
        <f t="shared" ref="B99:B155" si="2">WEEKDAY(A99)</f>
        <v>6</v>
      </c>
      <c r="C99" s="80" t="s">
        <v>478</v>
      </c>
      <c r="D99" s="37" t="s">
        <v>425</v>
      </c>
      <c r="E99" s="38">
        <v>0.43328703703703703</v>
      </c>
      <c r="F99" s="38" t="s">
        <v>288</v>
      </c>
      <c r="G99" s="39">
        <v>0.23402777777777781</v>
      </c>
      <c r="H99" s="39">
        <v>0.79305555555555562</v>
      </c>
      <c r="I99" s="39">
        <v>0.25555555555555559</v>
      </c>
      <c r="J99" s="39">
        <v>0.7715277777777777</v>
      </c>
      <c r="K99" s="77">
        <v>0.27777777777777779</v>
      </c>
      <c r="L99" s="77">
        <v>0.74930555555555556</v>
      </c>
      <c r="M99" s="39" t="s">
        <v>448</v>
      </c>
      <c r="N99" s="37" t="s">
        <v>375</v>
      </c>
    </row>
    <row r="100" spans="1:14" ht="19.5" x14ac:dyDescent="0.35">
      <c r="A100" s="51">
        <v>44506</v>
      </c>
      <c r="B100" s="3">
        <f t="shared" si="2"/>
        <v>7</v>
      </c>
      <c r="C100" s="80" t="s">
        <v>479</v>
      </c>
      <c r="D100" s="37" t="s">
        <v>426</v>
      </c>
      <c r="E100" s="38">
        <v>0.43181712962962965</v>
      </c>
      <c r="F100" s="38" t="s">
        <v>284</v>
      </c>
      <c r="G100" s="39">
        <v>0.23472222222222219</v>
      </c>
      <c r="H100" s="39">
        <v>0.79236111111111107</v>
      </c>
      <c r="I100" s="39">
        <v>0.25625000000000003</v>
      </c>
      <c r="J100" s="39">
        <v>0.77083333333333337</v>
      </c>
      <c r="K100" s="77">
        <v>0.27847222222222223</v>
      </c>
      <c r="L100" s="77">
        <v>0.74861111111111101</v>
      </c>
      <c r="M100" s="39" t="s">
        <v>449</v>
      </c>
      <c r="N100" s="37" t="s">
        <v>376</v>
      </c>
    </row>
    <row r="101" spans="1:14" ht="19.5" x14ac:dyDescent="0.35">
      <c r="A101" s="51">
        <v>44507</v>
      </c>
      <c r="B101" s="3">
        <f t="shared" si="2"/>
        <v>1</v>
      </c>
      <c r="C101" s="80" t="s">
        <v>480</v>
      </c>
      <c r="D101" s="37" t="s">
        <v>427</v>
      </c>
      <c r="E101" s="38">
        <v>0.43037037037037035</v>
      </c>
      <c r="F101" s="38" t="s">
        <v>377</v>
      </c>
      <c r="G101" s="39">
        <v>0.23541666666666669</v>
      </c>
      <c r="H101" s="39">
        <v>0.79166666666666663</v>
      </c>
      <c r="I101" s="39">
        <v>0.25694444444444448</v>
      </c>
      <c r="J101" s="39">
        <v>0.77013888888888893</v>
      </c>
      <c r="K101" s="77">
        <v>0.27916666666666667</v>
      </c>
      <c r="L101" s="77">
        <v>0.74791666666666667</v>
      </c>
      <c r="M101" s="39" t="s">
        <v>450</v>
      </c>
      <c r="N101" s="37" t="s">
        <v>378</v>
      </c>
    </row>
    <row r="102" spans="1:14" ht="19.5" x14ac:dyDescent="0.35">
      <c r="A102" s="51">
        <v>44508</v>
      </c>
      <c r="B102" s="3">
        <f t="shared" si="2"/>
        <v>2</v>
      </c>
      <c r="C102" s="80" t="s">
        <v>481</v>
      </c>
      <c r="D102" s="37" t="s">
        <v>428</v>
      </c>
      <c r="E102" s="38">
        <v>0.42894675925925929</v>
      </c>
      <c r="F102" s="38" t="s">
        <v>276</v>
      </c>
      <c r="G102" s="39">
        <v>0.23611111111111113</v>
      </c>
      <c r="H102" s="39">
        <v>0.7909722222222223</v>
      </c>
      <c r="I102" s="39">
        <v>0.25763888888888892</v>
      </c>
      <c r="J102" s="39">
        <v>0.76944444444444438</v>
      </c>
      <c r="K102" s="77">
        <v>0.27986111111111112</v>
      </c>
      <c r="L102" s="77">
        <v>0.74722222222222223</v>
      </c>
      <c r="M102" s="39" t="s">
        <v>451</v>
      </c>
      <c r="N102" s="37" t="s">
        <v>379</v>
      </c>
    </row>
    <row r="103" spans="1:14" ht="19.5" x14ac:dyDescent="0.35">
      <c r="A103" s="51">
        <v>44509</v>
      </c>
      <c r="B103" s="3">
        <f t="shared" si="2"/>
        <v>3</v>
      </c>
      <c r="C103" s="80" t="s">
        <v>482</v>
      </c>
      <c r="D103" s="37" t="s">
        <v>428</v>
      </c>
      <c r="E103" s="38">
        <v>0.42753472222222227</v>
      </c>
      <c r="F103" s="38" t="s">
        <v>272</v>
      </c>
      <c r="G103" s="39">
        <v>0.23680555555555557</v>
      </c>
      <c r="H103" s="39">
        <v>0.7909722222222223</v>
      </c>
      <c r="I103" s="39">
        <v>0.25833333333333336</v>
      </c>
      <c r="J103" s="39">
        <v>0.76874999999999993</v>
      </c>
      <c r="K103" s="77">
        <v>0.28055555555555556</v>
      </c>
      <c r="L103" s="77">
        <v>0.74722222222222223</v>
      </c>
      <c r="M103" s="39" t="s">
        <v>452</v>
      </c>
      <c r="N103" s="37" t="s">
        <v>380</v>
      </c>
    </row>
    <row r="104" spans="1:14" ht="19.5" x14ac:dyDescent="0.35">
      <c r="A104" s="51">
        <v>44510</v>
      </c>
      <c r="B104" s="3">
        <f t="shared" si="2"/>
        <v>4</v>
      </c>
      <c r="C104" s="80" t="s">
        <v>483</v>
      </c>
      <c r="D104" s="37" t="s">
        <v>429</v>
      </c>
      <c r="E104" s="38">
        <v>0.42613425925925924</v>
      </c>
      <c r="F104" s="38" t="s">
        <v>268</v>
      </c>
      <c r="G104" s="39">
        <v>0.23750000000000002</v>
      </c>
      <c r="H104" s="39">
        <v>0.79027777777777775</v>
      </c>
      <c r="I104" s="39">
        <v>0.2590277777777778</v>
      </c>
      <c r="J104" s="39">
        <v>0.76874999999999993</v>
      </c>
      <c r="K104" s="77">
        <v>0.28125</v>
      </c>
      <c r="L104" s="77">
        <v>0.74652777777777779</v>
      </c>
      <c r="M104" s="39" t="s">
        <v>453</v>
      </c>
      <c r="N104" s="37" t="s">
        <v>381</v>
      </c>
    </row>
    <row r="105" spans="1:14" ht="19.5" x14ac:dyDescent="0.35">
      <c r="A105" s="51">
        <v>44511</v>
      </c>
      <c r="B105" s="3">
        <f t="shared" si="2"/>
        <v>5</v>
      </c>
      <c r="C105" s="80" t="s">
        <v>484</v>
      </c>
      <c r="D105" s="37" t="s">
        <v>430</v>
      </c>
      <c r="E105" s="38">
        <v>0.42476851851851855</v>
      </c>
      <c r="F105" s="38" t="s">
        <v>382</v>
      </c>
      <c r="G105" s="39">
        <v>0.23819444444444446</v>
      </c>
      <c r="H105" s="39">
        <v>0.7895833333333333</v>
      </c>
      <c r="I105" s="39">
        <v>0.25972222222222224</v>
      </c>
      <c r="J105" s="39">
        <v>0.7680555555555556</v>
      </c>
      <c r="K105" s="77">
        <v>0.28194444444444444</v>
      </c>
      <c r="L105" s="77">
        <v>0.74583333333333324</v>
      </c>
      <c r="M105" s="39" t="s">
        <v>454</v>
      </c>
      <c r="N105" s="37" t="s">
        <v>383</v>
      </c>
    </row>
    <row r="106" spans="1:14" ht="19.5" x14ac:dyDescent="0.35">
      <c r="A106" s="51">
        <v>44512</v>
      </c>
      <c r="B106" s="3">
        <f t="shared" si="2"/>
        <v>6</v>
      </c>
      <c r="C106" s="80" t="s">
        <v>485</v>
      </c>
      <c r="D106" s="37" t="s">
        <v>431</v>
      </c>
      <c r="E106" s="38">
        <v>0.42341435185185183</v>
      </c>
      <c r="F106" s="38" t="s">
        <v>260</v>
      </c>
      <c r="G106" s="39">
        <v>0.2388888888888889</v>
      </c>
      <c r="H106" s="39">
        <v>0.78888888888888886</v>
      </c>
      <c r="I106" s="39">
        <v>0.26041666666666669</v>
      </c>
      <c r="J106" s="39">
        <v>0.76736111111111116</v>
      </c>
      <c r="K106" s="77">
        <v>0.28263888888888888</v>
      </c>
      <c r="L106" s="77">
        <v>0.74513888888888891</v>
      </c>
      <c r="M106" s="39" t="s">
        <v>455</v>
      </c>
      <c r="N106" s="37" t="s">
        <v>384</v>
      </c>
    </row>
    <row r="107" spans="1:14" ht="19.5" x14ac:dyDescent="0.35">
      <c r="A107" s="51">
        <v>44513</v>
      </c>
      <c r="B107" s="3">
        <f t="shared" si="2"/>
        <v>7</v>
      </c>
      <c r="C107" s="80" t="s">
        <v>486</v>
      </c>
      <c r="D107" s="37" t="s">
        <v>432</v>
      </c>
      <c r="E107" s="38">
        <v>0.42207175925925927</v>
      </c>
      <c r="F107" s="38" t="s">
        <v>385</v>
      </c>
      <c r="G107" s="39">
        <v>0.23958333333333334</v>
      </c>
      <c r="H107" s="39">
        <v>0.78888888888888886</v>
      </c>
      <c r="I107" s="39">
        <v>0.26111111111111113</v>
      </c>
      <c r="J107" s="39">
        <v>0.76666666666666661</v>
      </c>
      <c r="K107" s="77">
        <v>0.28333333333333333</v>
      </c>
      <c r="L107" s="77">
        <v>0.74444444444444446</v>
      </c>
      <c r="M107" s="39" t="s">
        <v>456</v>
      </c>
      <c r="N107" s="37" t="s">
        <v>386</v>
      </c>
    </row>
    <row r="108" spans="1:14" ht="19.5" x14ac:dyDescent="0.35">
      <c r="A108" s="51">
        <v>44514</v>
      </c>
      <c r="B108" s="3">
        <f t="shared" si="2"/>
        <v>1</v>
      </c>
      <c r="C108" s="80" t="s">
        <v>487</v>
      </c>
      <c r="D108" s="37" t="s">
        <v>433</v>
      </c>
      <c r="E108" s="38">
        <v>0.42076388888888888</v>
      </c>
      <c r="F108" s="38" t="s">
        <v>387</v>
      </c>
      <c r="G108" s="39">
        <v>0.23958333333333334</v>
      </c>
      <c r="H108" s="39">
        <v>0.78819444444444453</v>
      </c>
      <c r="I108" s="39">
        <v>0.26180555555555557</v>
      </c>
      <c r="J108" s="39">
        <v>0.76666666666666661</v>
      </c>
      <c r="K108" s="77">
        <v>0.28402777777777777</v>
      </c>
      <c r="L108" s="77">
        <v>0.74444444444444446</v>
      </c>
      <c r="M108" s="39" t="s">
        <v>457</v>
      </c>
      <c r="N108" s="37" t="s">
        <v>388</v>
      </c>
    </row>
    <row r="109" spans="1:14" ht="19.5" x14ac:dyDescent="0.35">
      <c r="A109" s="51">
        <v>44515</v>
      </c>
      <c r="B109" s="3">
        <f t="shared" si="2"/>
        <v>2</v>
      </c>
      <c r="C109" s="80" t="s">
        <v>488</v>
      </c>
      <c r="D109" s="37" t="s">
        <v>433</v>
      </c>
      <c r="E109" s="38">
        <v>0.41946759259259259</v>
      </c>
      <c r="F109" s="38" t="s">
        <v>389</v>
      </c>
      <c r="G109" s="39">
        <v>0.24027777777777778</v>
      </c>
      <c r="H109" s="39">
        <v>0.78819444444444453</v>
      </c>
      <c r="I109" s="39">
        <v>0.26250000000000001</v>
      </c>
      <c r="J109" s="39">
        <v>0.76597222222222217</v>
      </c>
      <c r="K109" s="77">
        <v>0.28472222222222221</v>
      </c>
      <c r="L109" s="77">
        <v>0.74375000000000002</v>
      </c>
      <c r="M109" s="39" t="s">
        <v>458</v>
      </c>
      <c r="N109" s="37" t="s">
        <v>390</v>
      </c>
    </row>
    <row r="110" spans="1:14" ht="19.5" x14ac:dyDescent="0.35">
      <c r="A110" s="51">
        <v>44516</v>
      </c>
      <c r="B110" s="3">
        <f t="shared" si="2"/>
        <v>3</v>
      </c>
      <c r="C110" s="80" t="s">
        <v>489</v>
      </c>
      <c r="D110" s="37" t="s">
        <v>434</v>
      </c>
      <c r="E110" s="38">
        <v>0.41820601851851852</v>
      </c>
      <c r="F110" s="38" t="s">
        <v>391</v>
      </c>
      <c r="G110" s="39">
        <v>0.24097222222222223</v>
      </c>
      <c r="H110" s="39">
        <v>0.78749999999999998</v>
      </c>
      <c r="I110" s="39">
        <v>0.26319444444444445</v>
      </c>
      <c r="J110" s="39">
        <v>0.76527777777777783</v>
      </c>
      <c r="K110" s="77">
        <v>0.28541666666666665</v>
      </c>
      <c r="L110" s="77">
        <v>0.74305555555555547</v>
      </c>
      <c r="M110" s="39" t="s">
        <v>459</v>
      </c>
      <c r="N110" s="37" t="s">
        <v>392</v>
      </c>
    </row>
    <row r="111" spans="1:14" ht="19.5" x14ac:dyDescent="0.35">
      <c r="A111" s="51">
        <v>44517</v>
      </c>
      <c r="B111" s="3">
        <f t="shared" si="2"/>
        <v>4</v>
      </c>
      <c r="C111" s="80" t="s">
        <v>490</v>
      </c>
      <c r="D111" s="37" t="s">
        <v>435</v>
      </c>
      <c r="E111" s="38">
        <v>0.41695601851851855</v>
      </c>
      <c r="F111" s="38" t="s">
        <v>393</v>
      </c>
      <c r="G111" s="39">
        <v>0.24166666666666667</v>
      </c>
      <c r="H111" s="39">
        <v>0.78680555555555554</v>
      </c>
      <c r="I111" s="39">
        <v>0.2638888888888889</v>
      </c>
      <c r="J111" s="39">
        <v>0.76527777777777783</v>
      </c>
      <c r="K111" s="77">
        <v>0.28611111111111115</v>
      </c>
      <c r="L111" s="77">
        <v>0.74305555555555547</v>
      </c>
      <c r="M111" s="39" t="s">
        <v>460</v>
      </c>
      <c r="N111" s="37" t="s">
        <v>394</v>
      </c>
    </row>
    <row r="112" spans="1:14" ht="19.5" x14ac:dyDescent="0.35">
      <c r="A112" s="51">
        <v>44518</v>
      </c>
      <c r="B112" s="3">
        <f t="shared" si="2"/>
        <v>5</v>
      </c>
      <c r="C112" s="80" t="s">
        <v>491</v>
      </c>
      <c r="D112" s="37" t="s">
        <v>436</v>
      </c>
      <c r="E112" s="38">
        <v>0.41574074074074074</v>
      </c>
      <c r="F112" s="38" t="s">
        <v>395</v>
      </c>
      <c r="G112" s="39">
        <v>0.24236111111111111</v>
      </c>
      <c r="H112" s="39">
        <v>0.78680555555555554</v>
      </c>
      <c r="I112" s="39">
        <v>0.26458333333333334</v>
      </c>
      <c r="J112" s="39">
        <v>0.76458333333333339</v>
      </c>
      <c r="K112" s="77">
        <v>0.28680555555555554</v>
      </c>
      <c r="L112" s="77">
        <v>0.74236111111111114</v>
      </c>
      <c r="M112" s="39" t="s">
        <v>461</v>
      </c>
      <c r="N112" s="37" t="s">
        <v>396</v>
      </c>
    </row>
    <row r="113" spans="1:14" ht="19.5" x14ac:dyDescent="0.35">
      <c r="A113" s="51">
        <v>44519</v>
      </c>
      <c r="B113" s="3">
        <f t="shared" si="2"/>
        <v>6</v>
      </c>
      <c r="C113" s="80" t="s">
        <v>492</v>
      </c>
      <c r="D113" s="37" t="s">
        <v>437</v>
      </c>
      <c r="E113" s="38">
        <v>0.41454861111111113</v>
      </c>
      <c r="F113" s="38" t="s">
        <v>397</v>
      </c>
      <c r="G113" s="39">
        <v>0.24305555555555555</v>
      </c>
      <c r="H113" s="39">
        <v>0.78611111111111109</v>
      </c>
      <c r="I113" s="39">
        <v>0.26527777777777778</v>
      </c>
      <c r="J113" s="39">
        <v>0.76458333333333339</v>
      </c>
      <c r="K113" s="77">
        <v>0.28750000000000003</v>
      </c>
      <c r="L113" s="77">
        <v>0.7416666666666667</v>
      </c>
      <c r="M113" s="39" t="s">
        <v>462</v>
      </c>
      <c r="N113" s="37" t="s">
        <v>398</v>
      </c>
    </row>
    <row r="114" spans="1:14" ht="19.5" x14ac:dyDescent="0.35">
      <c r="A114" s="51">
        <v>44520</v>
      </c>
      <c r="B114" s="3">
        <f t="shared" si="2"/>
        <v>7</v>
      </c>
      <c r="C114" s="80" t="s">
        <v>493</v>
      </c>
      <c r="D114" s="37" t="s">
        <v>438</v>
      </c>
      <c r="E114" s="38">
        <v>0.41337962962962965</v>
      </c>
      <c r="F114" s="38" t="s">
        <v>399</v>
      </c>
      <c r="G114" s="39">
        <v>0.24374999999999999</v>
      </c>
      <c r="H114" s="39">
        <v>0.78611111111111109</v>
      </c>
      <c r="I114" s="39">
        <v>0.26597222222222222</v>
      </c>
      <c r="J114" s="39">
        <v>0.76388888888888884</v>
      </c>
      <c r="K114" s="77">
        <v>0.28819444444444448</v>
      </c>
      <c r="L114" s="77">
        <v>0.7416666666666667</v>
      </c>
      <c r="M114" s="39" t="s">
        <v>463</v>
      </c>
      <c r="N114" s="37" t="s">
        <v>400</v>
      </c>
    </row>
    <row r="115" spans="1:14" ht="19.5" x14ac:dyDescent="0.35">
      <c r="A115" s="51">
        <v>44521</v>
      </c>
      <c r="B115" s="3">
        <f t="shared" si="2"/>
        <v>1</v>
      </c>
      <c r="C115" s="80" t="s">
        <v>494</v>
      </c>
      <c r="D115" s="37" t="s">
        <v>438</v>
      </c>
      <c r="E115" s="38">
        <v>0.41223379629629631</v>
      </c>
      <c r="F115" s="38" t="s">
        <v>401</v>
      </c>
      <c r="G115" s="39">
        <v>0.24444444444444446</v>
      </c>
      <c r="H115" s="39">
        <v>0.78611111111111109</v>
      </c>
      <c r="I115" s="39">
        <v>0.26666666666666666</v>
      </c>
      <c r="J115" s="39">
        <v>0.76388888888888884</v>
      </c>
      <c r="K115" s="77">
        <v>0.28888888888888892</v>
      </c>
      <c r="L115" s="77">
        <v>0.74097222222222225</v>
      </c>
      <c r="M115" s="39" t="s">
        <v>464</v>
      </c>
      <c r="N115" s="37" t="s">
        <v>402</v>
      </c>
    </row>
    <row r="116" spans="1:14" ht="19.5" x14ac:dyDescent="0.35">
      <c r="A116" s="51">
        <v>44522</v>
      </c>
      <c r="B116" s="3">
        <f t="shared" si="2"/>
        <v>2</v>
      </c>
      <c r="C116" s="80" t="s">
        <v>495</v>
      </c>
      <c r="D116" s="37" t="s">
        <v>439</v>
      </c>
      <c r="E116" s="38">
        <v>0.41112268518518519</v>
      </c>
      <c r="F116" s="38" t="s">
        <v>403</v>
      </c>
      <c r="G116" s="39">
        <v>0.24513888888888888</v>
      </c>
      <c r="H116" s="39">
        <v>0.78541666666666676</v>
      </c>
      <c r="I116" s="39">
        <v>0.2673611111111111</v>
      </c>
      <c r="J116" s="39">
        <v>0.7631944444444444</v>
      </c>
      <c r="K116" s="77">
        <v>0.28958333333333336</v>
      </c>
      <c r="L116" s="77">
        <v>0.74097222222222225</v>
      </c>
      <c r="M116" s="39" t="s">
        <v>465</v>
      </c>
      <c r="N116" s="37" t="s">
        <v>404</v>
      </c>
    </row>
    <row r="117" spans="1:14" ht="19.5" x14ac:dyDescent="0.35">
      <c r="A117" s="51">
        <v>44523</v>
      </c>
      <c r="B117" s="3">
        <f t="shared" si="2"/>
        <v>3</v>
      </c>
      <c r="C117" s="80" t="s">
        <v>496</v>
      </c>
      <c r="D117" s="37" t="s">
        <v>439</v>
      </c>
      <c r="E117" s="38">
        <v>0.41003472222222226</v>
      </c>
      <c r="F117" s="38" t="s">
        <v>405</v>
      </c>
      <c r="G117" s="39">
        <v>0.24583333333333335</v>
      </c>
      <c r="H117" s="39">
        <v>0.78541666666666676</v>
      </c>
      <c r="I117" s="39">
        <v>0.26805555555555555</v>
      </c>
      <c r="J117" s="39">
        <v>0.7631944444444444</v>
      </c>
      <c r="K117" s="77">
        <v>0.2902777777777778</v>
      </c>
      <c r="L117" s="77">
        <v>0.74097222222222225</v>
      </c>
      <c r="M117" s="39" t="s">
        <v>466</v>
      </c>
      <c r="N117" s="37" t="s">
        <v>406</v>
      </c>
    </row>
    <row r="118" spans="1:14" ht="19.5" x14ac:dyDescent="0.35">
      <c r="A118" s="51">
        <v>44524</v>
      </c>
      <c r="B118" s="3">
        <f t="shared" si="2"/>
        <v>4</v>
      </c>
      <c r="C118" s="80" t="s">
        <v>497</v>
      </c>
      <c r="D118" s="37" t="s">
        <v>440</v>
      </c>
      <c r="E118" s="38">
        <v>0.40898148148148145</v>
      </c>
      <c r="F118" s="38" t="s">
        <v>407</v>
      </c>
      <c r="G118" s="39">
        <v>0.24652777777777779</v>
      </c>
      <c r="H118" s="39">
        <v>0.78541666666666676</v>
      </c>
      <c r="I118" s="39">
        <v>0.26874999999999999</v>
      </c>
      <c r="J118" s="39">
        <v>0.7631944444444444</v>
      </c>
      <c r="K118" s="77">
        <v>0.29097222222222224</v>
      </c>
      <c r="L118" s="77">
        <v>0.7402777777777777</v>
      </c>
      <c r="M118" s="39" t="s">
        <v>467</v>
      </c>
      <c r="N118" s="37" t="s">
        <v>408</v>
      </c>
    </row>
    <row r="119" spans="1:14" ht="19.5" x14ac:dyDescent="0.35">
      <c r="A119" s="51">
        <v>44525</v>
      </c>
      <c r="B119" s="3">
        <f t="shared" si="2"/>
        <v>5</v>
      </c>
      <c r="C119" s="80" t="s">
        <v>498</v>
      </c>
      <c r="D119" s="37" t="s">
        <v>440</v>
      </c>
      <c r="E119" s="38">
        <v>0.40795138888888888</v>
      </c>
      <c r="F119" s="38" t="s">
        <v>409</v>
      </c>
      <c r="G119" s="39">
        <v>0.24722222222222223</v>
      </c>
      <c r="H119" s="39">
        <v>0.78472222222222221</v>
      </c>
      <c r="I119" s="39">
        <v>0.26944444444444443</v>
      </c>
      <c r="J119" s="39">
        <v>0.76250000000000007</v>
      </c>
      <c r="K119" s="77">
        <v>0.29166666666666669</v>
      </c>
      <c r="L119" s="77">
        <v>0.7402777777777777</v>
      </c>
      <c r="M119" s="39" t="s">
        <v>468</v>
      </c>
      <c r="N119" s="37" t="s">
        <v>410</v>
      </c>
    </row>
    <row r="120" spans="1:14" ht="19.5" x14ac:dyDescent="0.35">
      <c r="A120" s="51">
        <v>44526</v>
      </c>
      <c r="B120" s="3">
        <f t="shared" si="2"/>
        <v>6</v>
      </c>
      <c r="C120" s="80" t="s">
        <v>499</v>
      </c>
      <c r="D120" s="37" t="s">
        <v>441</v>
      </c>
      <c r="E120" s="38">
        <v>0.40695601851851854</v>
      </c>
      <c r="F120" s="38" t="s">
        <v>411</v>
      </c>
      <c r="G120" s="39">
        <v>0.24791666666666667</v>
      </c>
      <c r="H120" s="39">
        <v>0.78472222222222221</v>
      </c>
      <c r="I120" s="39">
        <v>0.26944444444444443</v>
      </c>
      <c r="J120" s="39">
        <v>0.76250000000000007</v>
      </c>
      <c r="K120" s="77">
        <v>0.29236111111111113</v>
      </c>
      <c r="L120" s="77">
        <v>0.73958333333333337</v>
      </c>
      <c r="M120" s="39" t="s">
        <v>469</v>
      </c>
      <c r="N120" s="37" t="s">
        <v>412</v>
      </c>
    </row>
    <row r="121" spans="1:14" ht="19.5" x14ac:dyDescent="0.35">
      <c r="A121" s="51">
        <v>44527</v>
      </c>
      <c r="B121" s="3">
        <f t="shared" si="2"/>
        <v>7</v>
      </c>
      <c r="C121" s="80" t="s">
        <v>500</v>
      </c>
      <c r="D121" s="37" t="s">
        <v>441</v>
      </c>
      <c r="E121" s="38">
        <v>0.40599537037037042</v>
      </c>
      <c r="F121" s="38" t="s">
        <v>413</v>
      </c>
      <c r="G121" s="39">
        <v>0.24791666666666667</v>
      </c>
      <c r="H121" s="39">
        <v>0.78472222222222221</v>
      </c>
      <c r="I121" s="39">
        <v>0.27013888888888887</v>
      </c>
      <c r="J121" s="39">
        <v>0.76250000000000007</v>
      </c>
      <c r="K121" s="77">
        <v>0.29305555555555557</v>
      </c>
      <c r="L121" s="77">
        <v>0.73958333333333337</v>
      </c>
      <c r="M121" s="39" t="s">
        <v>470</v>
      </c>
      <c r="N121" s="37" t="s">
        <v>414</v>
      </c>
    </row>
    <row r="122" spans="1:14" ht="19.5" x14ac:dyDescent="0.35">
      <c r="A122" s="51">
        <v>44528</v>
      </c>
      <c r="B122" s="3">
        <f t="shared" si="2"/>
        <v>1</v>
      </c>
      <c r="C122" s="80" t="s">
        <v>501</v>
      </c>
      <c r="D122" s="37" t="s">
        <v>441</v>
      </c>
      <c r="E122" s="38">
        <v>0.40505787037037039</v>
      </c>
      <c r="F122" s="38" t="s">
        <v>415</v>
      </c>
      <c r="G122" s="39">
        <v>0.24861111111111112</v>
      </c>
      <c r="H122" s="39">
        <v>0.78472222222222221</v>
      </c>
      <c r="I122" s="39">
        <v>0.27083333333333331</v>
      </c>
      <c r="J122" s="39">
        <v>0.76250000000000007</v>
      </c>
      <c r="K122" s="77">
        <v>0.29375000000000001</v>
      </c>
      <c r="L122" s="77">
        <v>0.73958333333333337</v>
      </c>
      <c r="M122" s="39" t="s">
        <v>471</v>
      </c>
      <c r="N122" s="37" t="s">
        <v>416</v>
      </c>
    </row>
    <row r="123" spans="1:14" ht="19.5" x14ac:dyDescent="0.35">
      <c r="A123" s="51">
        <v>44529</v>
      </c>
      <c r="B123" s="3">
        <f t="shared" si="2"/>
        <v>2</v>
      </c>
      <c r="C123" s="80" t="s">
        <v>502</v>
      </c>
      <c r="D123" s="37" t="s">
        <v>442</v>
      </c>
      <c r="E123" s="38">
        <v>0.40415509259259258</v>
      </c>
      <c r="F123" s="38" t="s">
        <v>417</v>
      </c>
      <c r="G123" s="39">
        <v>0.24930555555555556</v>
      </c>
      <c r="H123" s="39">
        <v>0.78402777777777777</v>
      </c>
      <c r="I123" s="39">
        <v>0.27152777777777776</v>
      </c>
      <c r="J123" s="39">
        <v>0.76180555555555562</v>
      </c>
      <c r="K123" s="77">
        <v>0.29444444444444445</v>
      </c>
      <c r="L123" s="77">
        <v>0.73958333333333337</v>
      </c>
      <c r="M123" s="39" t="s">
        <v>472</v>
      </c>
      <c r="N123" s="37" t="s">
        <v>418</v>
      </c>
    </row>
    <row r="124" spans="1:14" ht="19.5" x14ac:dyDescent="0.35">
      <c r="A124" s="51">
        <v>44530</v>
      </c>
      <c r="B124" s="3">
        <f t="shared" si="2"/>
        <v>3</v>
      </c>
      <c r="C124" s="80" t="s">
        <v>503</v>
      </c>
      <c r="D124" s="37" t="s">
        <v>443</v>
      </c>
      <c r="E124" s="38">
        <v>0.403287037037037</v>
      </c>
      <c r="F124" s="38" t="s">
        <v>419</v>
      </c>
      <c r="G124" s="39">
        <v>0.25</v>
      </c>
      <c r="H124" s="39">
        <v>0.78402777777777777</v>
      </c>
      <c r="I124" s="39">
        <v>0.2722222222222222</v>
      </c>
      <c r="J124" s="39">
        <v>0.76180555555555562</v>
      </c>
      <c r="K124" s="77">
        <v>0.2951388888888889</v>
      </c>
      <c r="L124" s="77">
        <v>0.73888888888888893</v>
      </c>
      <c r="M124" s="39" t="s">
        <v>473</v>
      </c>
      <c r="N124" s="37" t="s">
        <v>420</v>
      </c>
    </row>
    <row r="125" spans="1:14" ht="19.5" x14ac:dyDescent="0.35">
      <c r="A125" s="51">
        <v>44531</v>
      </c>
      <c r="B125" s="3">
        <f t="shared" si="2"/>
        <v>4</v>
      </c>
      <c r="C125" s="80" t="s">
        <v>608</v>
      </c>
      <c r="D125" s="37" t="s">
        <v>443</v>
      </c>
      <c r="E125" s="38">
        <v>0.4024537037037037</v>
      </c>
      <c r="F125" s="38" t="s">
        <v>508</v>
      </c>
      <c r="G125" s="39">
        <v>0.25069444444444444</v>
      </c>
      <c r="H125" s="39">
        <v>0.78402777777777777</v>
      </c>
      <c r="I125" s="39">
        <v>0.27291666666666664</v>
      </c>
      <c r="J125" s="39">
        <v>0.76180555555555562</v>
      </c>
      <c r="K125" s="77">
        <v>0.29583333333333334</v>
      </c>
      <c r="L125" s="77">
        <v>0.73888888888888893</v>
      </c>
      <c r="M125" s="39" t="s">
        <v>583</v>
      </c>
      <c r="N125" s="37" t="s">
        <v>509</v>
      </c>
    </row>
    <row r="126" spans="1:14" ht="19.5" x14ac:dyDescent="0.35">
      <c r="A126" s="51">
        <v>44532</v>
      </c>
      <c r="B126" s="3">
        <f t="shared" si="2"/>
        <v>5</v>
      </c>
      <c r="C126" s="80" t="s">
        <v>609</v>
      </c>
      <c r="D126" s="37" t="s">
        <v>443</v>
      </c>
      <c r="E126" s="38">
        <v>0.40165509259259258</v>
      </c>
      <c r="F126" s="38" t="s">
        <v>510</v>
      </c>
      <c r="G126" s="39">
        <v>0.25138888888888888</v>
      </c>
      <c r="H126" s="39">
        <v>0.78402777777777777</v>
      </c>
      <c r="I126" s="39">
        <v>0.27361111111111108</v>
      </c>
      <c r="J126" s="39">
        <v>0.76180555555555562</v>
      </c>
      <c r="K126" s="77">
        <v>0.29652777777777778</v>
      </c>
      <c r="L126" s="77">
        <v>0.73888888888888893</v>
      </c>
      <c r="M126" s="39" t="s">
        <v>584</v>
      </c>
      <c r="N126" s="37" t="s">
        <v>511</v>
      </c>
    </row>
    <row r="127" spans="1:14" ht="19.5" x14ac:dyDescent="0.35">
      <c r="A127" s="51">
        <v>44533</v>
      </c>
      <c r="B127" s="3">
        <f t="shared" si="2"/>
        <v>6</v>
      </c>
      <c r="C127" s="80" t="s">
        <v>610</v>
      </c>
      <c r="D127" s="37" t="s">
        <v>570</v>
      </c>
      <c r="E127" s="38">
        <v>0.40090277777777777</v>
      </c>
      <c r="F127" s="38" t="s">
        <v>512</v>
      </c>
      <c r="G127" s="39">
        <v>0.25208333333333333</v>
      </c>
      <c r="H127" s="39">
        <v>0.78402777777777777</v>
      </c>
      <c r="I127" s="39">
        <v>0.27430555555555552</v>
      </c>
      <c r="J127" s="39">
        <v>0.76180555555555562</v>
      </c>
      <c r="K127" s="77">
        <v>0.29722222222222222</v>
      </c>
      <c r="L127" s="77">
        <v>0.73888888888888893</v>
      </c>
      <c r="M127" s="39" t="s">
        <v>585</v>
      </c>
      <c r="N127" s="37" t="s">
        <v>513</v>
      </c>
    </row>
    <row r="128" spans="1:14" ht="19.5" x14ac:dyDescent="0.35">
      <c r="A128" s="51">
        <v>44534</v>
      </c>
      <c r="B128" s="3">
        <f t="shared" si="2"/>
        <v>7</v>
      </c>
      <c r="C128" s="80" t="s">
        <v>611</v>
      </c>
      <c r="D128" s="37" t="s">
        <v>570</v>
      </c>
      <c r="E128" s="38">
        <v>0.4001736111111111</v>
      </c>
      <c r="F128" s="38" t="s">
        <v>514</v>
      </c>
      <c r="G128" s="39">
        <v>0.25208333333333333</v>
      </c>
      <c r="H128" s="39">
        <v>0.78402777777777777</v>
      </c>
      <c r="I128" s="39">
        <v>0.27499999999999997</v>
      </c>
      <c r="J128" s="39">
        <v>0.76180555555555562</v>
      </c>
      <c r="K128" s="77">
        <v>0.29791666666666666</v>
      </c>
      <c r="L128" s="77">
        <v>0.73888888888888893</v>
      </c>
      <c r="M128" s="39" t="s">
        <v>586</v>
      </c>
      <c r="N128" s="37" t="s">
        <v>515</v>
      </c>
    </row>
    <row r="129" spans="1:14" ht="19.5" x14ac:dyDescent="0.35">
      <c r="A129" s="51">
        <v>44535</v>
      </c>
      <c r="B129" s="3">
        <f t="shared" si="2"/>
        <v>1</v>
      </c>
      <c r="C129" s="80" t="s">
        <v>612</v>
      </c>
      <c r="D129" s="37" t="s">
        <v>571</v>
      </c>
      <c r="E129" s="38">
        <v>0.3994907407407407</v>
      </c>
      <c r="F129" s="38" t="s">
        <v>516</v>
      </c>
      <c r="G129" s="39">
        <v>0.25277777777777777</v>
      </c>
      <c r="H129" s="39">
        <v>0.78402777777777777</v>
      </c>
      <c r="I129" s="39">
        <v>0.27499999999999997</v>
      </c>
      <c r="J129" s="39">
        <v>0.76180555555555562</v>
      </c>
      <c r="K129" s="77">
        <v>0.29791666666666666</v>
      </c>
      <c r="L129" s="77">
        <v>0.73888888888888893</v>
      </c>
      <c r="M129" s="39" t="s">
        <v>587</v>
      </c>
      <c r="N129" s="37" t="s">
        <v>517</v>
      </c>
    </row>
    <row r="130" spans="1:14" ht="19.5" x14ac:dyDescent="0.35">
      <c r="A130" s="51">
        <v>44536</v>
      </c>
      <c r="B130" s="3">
        <f t="shared" si="2"/>
        <v>2</v>
      </c>
      <c r="C130" s="80" t="s">
        <v>613</v>
      </c>
      <c r="D130" s="37" t="s">
        <v>571</v>
      </c>
      <c r="E130" s="38">
        <v>0.39883101851851849</v>
      </c>
      <c r="F130" s="38" t="s">
        <v>518</v>
      </c>
      <c r="G130" s="39">
        <v>0.25347222222222221</v>
      </c>
      <c r="H130" s="39">
        <v>0.78402777777777777</v>
      </c>
      <c r="I130" s="39">
        <v>0.27569444444444446</v>
      </c>
      <c r="J130" s="39">
        <v>0.76180555555555562</v>
      </c>
      <c r="K130" s="77">
        <v>0.2986111111111111</v>
      </c>
      <c r="L130" s="77">
        <v>0.73888888888888893</v>
      </c>
      <c r="M130" s="39" t="s">
        <v>588</v>
      </c>
      <c r="N130" s="37" t="s">
        <v>519</v>
      </c>
    </row>
    <row r="131" spans="1:14" ht="19.5" x14ac:dyDescent="0.35">
      <c r="A131" s="51">
        <v>44537</v>
      </c>
      <c r="B131" s="3">
        <f t="shared" si="2"/>
        <v>3</v>
      </c>
      <c r="C131" s="80" t="s">
        <v>614</v>
      </c>
      <c r="D131" s="37" t="s">
        <v>571</v>
      </c>
      <c r="E131" s="38">
        <v>0.3982175925925926</v>
      </c>
      <c r="F131" s="38" t="s">
        <v>520</v>
      </c>
      <c r="G131" s="39">
        <v>0.25416666666666665</v>
      </c>
      <c r="H131" s="39">
        <v>0.78402777777777777</v>
      </c>
      <c r="I131" s="39">
        <v>0.27638888888888885</v>
      </c>
      <c r="J131" s="39">
        <v>0.76180555555555562</v>
      </c>
      <c r="K131" s="77">
        <v>0.29930555555555555</v>
      </c>
      <c r="L131" s="77">
        <v>0.73888888888888893</v>
      </c>
      <c r="M131" s="39" t="s">
        <v>589</v>
      </c>
      <c r="N131" s="37" t="s">
        <v>521</v>
      </c>
    </row>
    <row r="132" spans="1:14" ht="19.5" x14ac:dyDescent="0.35">
      <c r="A132" s="51">
        <v>44538</v>
      </c>
      <c r="B132" s="3">
        <f t="shared" si="2"/>
        <v>4</v>
      </c>
      <c r="C132" s="80" t="s">
        <v>615</v>
      </c>
      <c r="D132" s="37" t="s">
        <v>571</v>
      </c>
      <c r="E132" s="38">
        <v>0.39765046296296297</v>
      </c>
      <c r="F132" s="38" t="s">
        <v>522</v>
      </c>
      <c r="G132" s="39">
        <v>0.25486111111111109</v>
      </c>
      <c r="H132" s="39">
        <v>0.78402777777777777</v>
      </c>
      <c r="I132" s="39">
        <v>0.27708333333333335</v>
      </c>
      <c r="J132" s="39">
        <v>0.76180555555555562</v>
      </c>
      <c r="K132" s="77">
        <v>0.3</v>
      </c>
      <c r="L132" s="77">
        <v>0.73888888888888893</v>
      </c>
      <c r="M132" s="39" t="s">
        <v>590</v>
      </c>
      <c r="N132" s="37" t="s">
        <v>523</v>
      </c>
    </row>
    <row r="133" spans="1:14" ht="19.5" x14ac:dyDescent="0.35">
      <c r="A133" s="51">
        <v>44539</v>
      </c>
      <c r="B133" s="3">
        <f t="shared" si="2"/>
        <v>5</v>
      </c>
      <c r="C133" s="80" t="s">
        <v>616</v>
      </c>
      <c r="D133" s="37" t="s">
        <v>571</v>
      </c>
      <c r="E133" s="38">
        <v>0.39711805555555557</v>
      </c>
      <c r="F133" s="38" t="s">
        <v>524</v>
      </c>
      <c r="G133" s="39">
        <v>0.25486111111111109</v>
      </c>
      <c r="H133" s="39">
        <v>0.78472222222222221</v>
      </c>
      <c r="I133" s="39">
        <v>0.27777777777777779</v>
      </c>
      <c r="J133" s="39">
        <v>0.76180555555555562</v>
      </c>
      <c r="K133" s="77">
        <v>0.30069444444444443</v>
      </c>
      <c r="L133" s="77">
        <v>0.73888888888888893</v>
      </c>
      <c r="M133" s="39" t="s">
        <v>591</v>
      </c>
      <c r="N133" s="37" t="s">
        <v>525</v>
      </c>
    </row>
    <row r="134" spans="1:14" ht="19.5" x14ac:dyDescent="0.35">
      <c r="A134" s="51">
        <v>44540</v>
      </c>
      <c r="B134" s="3">
        <f t="shared" si="2"/>
        <v>6</v>
      </c>
      <c r="C134" s="80" t="s">
        <v>616</v>
      </c>
      <c r="D134" s="37" t="s">
        <v>571</v>
      </c>
      <c r="E134" s="38">
        <v>0.39662037037037035</v>
      </c>
      <c r="F134" s="38" t="s">
        <v>526</v>
      </c>
      <c r="G134" s="39">
        <v>0.25555555555555559</v>
      </c>
      <c r="H134" s="39">
        <v>0.78472222222222221</v>
      </c>
      <c r="I134" s="39">
        <v>0.27777777777777779</v>
      </c>
      <c r="J134" s="39">
        <v>0.76180555555555562</v>
      </c>
      <c r="K134" s="77">
        <v>0.30138888888888887</v>
      </c>
      <c r="L134" s="77">
        <v>0.73888888888888893</v>
      </c>
      <c r="M134" s="39" t="s">
        <v>592</v>
      </c>
      <c r="N134" s="37" t="s">
        <v>527</v>
      </c>
    </row>
    <row r="135" spans="1:14" ht="19.5" x14ac:dyDescent="0.35">
      <c r="A135" s="51">
        <v>44541</v>
      </c>
      <c r="B135" s="3">
        <f t="shared" si="2"/>
        <v>7</v>
      </c>
      <c r="C135" s="80" t="s">
        <v>617</v>
      </c>
      <c r="D135" s="37" t="s">
        <v>572</v>
      </c>
      <c r="E135" s="38">
        <v>0.3961689814814815</v>
      </c>
      <c r="F135" s="38" t="s">
        <v>528</v>
      </c>
      <c r="G135" s="39">
        <v>0.25625000000000003</v>
      </c>
      <c r="H135" s="39">
        <v>0.78472222222222221</v>
      </c>
      <c r="I135" s="39">
        <v>0.27847222222222223</v>
      </c>
      <c r="J135" s="39">
        <v>0.76250000000000007</v>
      </c>
      <c r="K135" s="77">
        <v>0.30138888888888887</v>
      </c>
      <c r="L135" s="77">
        <v>0.73888888888888893</v>
      </c>
      <c r="M135" s="39" t="s">
        <v>592</v>
      </c>
      <c r="N135" s="37" t="s">
        <v>529</v>
      </c>
    </row>
    <row r="136" spans="1:14" ht="19.5" x14ac:dyDescent="0.35">
      <c r="A136" s="51">
        <v>44542</v>
      </c>
      <c r="B136" s="3">
        <f t="shared" si="2"/>
        <v>1</v>
      </c>
      <c r="C136" s="80" t="s">
        <v>618</v>
      </c>
      <c r="D136" s="37" t="s">
        <v>572</v>
      </c>
      <c r="E136" s="38">
        <v>0.39576388888888886</v>
      </c>
      <c r="F136" s="38" t="s">
        <v>530</v>
      </c>
      <c r="G136" s="39">
        <v>0.25625000000000003</v>
      </c>
      <c r="H136" s="39">
        <v>0.78472222222222221</v>
      </c>
      <c r="I136" s="39">
        <v>0.27916666666666667</v>
      </c>
      <c r="J136" s="39">
        <v>0.76250000000000007</v>
      </c>
      <c r="K136" s="77">
        <v>0.30208333333333331</v>
      </c>
      <c r="L136" s="77">
        <v>0.73958333333333337</v>
      </c>
      <c r="M136" s="39" t="s">
        <v>593</v>
      </c>
      <c r="N136" s="37" t="s">
        <v>531</v>
      </c>
    </row>
    <row r="137" spans="1:14" ht="19.5" x14ac:dyDescent="0.35">
      <c r="A137" s="51">
        <v>44543</v>
      </c>
      <c r="B137" s="3">
        <f t="shared" si="2"/>
        <v>2</v>
      </c>
      <c r="C137" s="80" t="s">
        <v>619</v>
      </c>
      <c r="D137" s="37" t="s">
        <v>573</v>
      </c>
      <c r="E137" s="38">
        <v>0.39539351851851851</v>
      </c>
      <c r="F137" s="38" t="s">
        <v>532</v>
      </c>
      <c r="G137" s="39">
        <v>0.25694444444444448</v>
      </c>
      <c r="H137" s="39">
        <v>0.78472222222222221</v>
      </c>
      <c r="I137" s="39">
        <v>0.27916666666666667</v>
      </c>
      <c r="J137" s="39">
        <v>0.76250000000000007</v>
      </c>
      <c r="K137" s="77">
        <v>0.30277777777777776</v>
      </c>
      <c r="L137" s="77">
        <v>0.73958333333333337</v>
      </c>
      <c r="M137" s="39" t="s">
        <v>594</v>
      </c>
      <c r="N137" s="37" t="s">
        <v>533</v>
      </c>
    </row>
    <row r="138" spans="1:14" ht="19.5" x14ac:dyDescent="0.35">
      <c r="A138" s="51">
        <v>44544</v>
      </c>
      <c r="B138" s="3">
        <f t="shared" si="2"/>
        <v>3</v>
      </c>
      <c r="C138" s="80" t="s">
        <v>619</v>
      </c>
      <c r="D138" s="37" t="s">
        <v>573</v>
      </c>
      <c r="E138" s="38">
        <v>0.39506944444444447</v>
      </c>
      <c r="F138" s="38" t="s">
        <v>534</v>
      </c>
      <c r="G138" s="39">
        <v>0.25763888888888892</v>
      </c>
      <c r="H138" s="39">
        <v>0.78541666666666676</v>
      </c>
      <c r="I138" s="39">
        <v>0.27986111111111112</v>
      </c>
      <c r="J138" s="39">
        <v>0.76250000000000007</v>
      </c>
      <c r="K138" s="77">
        <v>0.3034722222222222</v>
      </c>
      <c r="L138" s="77">
        <v>0.73958333333333337</v>
      </c>
      <c r="M138" s="39" t="s">
        <v>595</v>
      </c>
      <c r="N138" s="37" t="s">
        <v>535</v>
      </c>
    </row>
    <row r="139" spans="1:14" ht="19.5" x14ac:dyDescent="0.35">
      <c r="A139" s="51">
        <v>44545</v>
      </c>
      <c r="B139" s="3">
        <f t="shared" si="2"/>
        <v>4</v>
      </c>
      <c r="C139" s="80" t="s">
        <v>620</v>
      </c>
      <c r="D139" s="37" t="s">
        <v>574</v>
      </c>
      <c r="E139" s="38">
        <v>0.39478009259259261</v>
      </c>
      <c r="F139" s="38" t="s">
        <v>536</v>
      </c>
      <c r="G139" s="39">
        <v>0.25763888888888892</v>
      </c>
      <c r="H139" s="39">
        <v>0.78541666666666676</v>
      </c>
      <c r="I139" s="39">
        <v>0.28055555555555556</v>
      </c>
      <c r="J139" s="39">
        <v>0.7631944444444444</v>
      </c>
      <c r="K139" s="77">
        <v>0.3034722222222222</v>
      </c>
      <c r="L139" s="77">
        <v>0.73958333333333337</v>
      </c>
      <c r="M139" s="39" t="s">
        <v>596</v>
      </c>
      <c r="N139" s="37" t="s">
        <v>537</v>
      </c>
    </row>
    <row r="140" spans="1:14" ht="19.5" x14ac:dyDescent="0.35">
      <c r="A140" s="51">
        <v>44546</v>
      </c>
      <c r="B140" s="3">
        <f t="shared" si="2"/>
        <v>5</v>
      </c>
      <c r="C140" s="80" t="s">
        <v>621</v>
      </c>
      <c r="D140" s="37" t="s">
        <v>574</v>
      </c>
      <c r="E140" s="38">
        <v>0.39453703703703707</v>
      </c>
      <c r="F140" s="38" t="s">
        <v>538</v>
      </c>
      <c r="G140" s="39">
        <v>0.25833333333333336</v>
      </c>
      <c r="H140" s="39">
        <v>0.78541666666666676</v>
      </c>
      <c r="I140" s="39">
        <v>0.28055555555555556</v>
      </c>
      <c r="J140" s="39">
        <v>0.7631944444444444</v>
      </c>
      <c r="K140" s="77">
        <v>0.30416666666666664</v>
      </c>
      <c r="L140" s="77">
        <v>0.7402777777777777</v>
      </c>
      <c r="M140" s="39" t="s">
        <v>597</v>
      </c>
      <c r="N140" s="37" t="s">
        <v>539</v>
      </c>
    </row>
    <row r="141" spans="1:14" ht="19.5" x14ac:dyDescent="0.35">
      <c r="A141" s="51">
        <v>44547</v>
      </c>
      <c r="B141" s="3">
        <f t="shared" si="2"/>
        <v>6</v>
      </c>
      <c r="C141" s="80" t="s">
        <v>621</v>
      </c>
      <c r="D141" s="37" t="s">
        <v>574</v>
      </c>
      <c r="E141" s="38">
        <v>0.3943402777777778</v>
      </c>
      <c r="F141" s="38" t="s">
        <v>540</v>
      </c>
      <c r="G141" s="39">
        <v>0.2590277777777778</v>
      </c>
      <c r="H141" s="39">
        <v>0.78611111111111109</v>
      </c>
      <c r="I141" s="39">
        <v>0.28125</v>
      </c>
      <c r="J141" s="39">
        <v>0.7631944444444444</v>
      </c>
      <c r="K141" s="77">
        <v>0.30416666666666664</v>
      </c>
      <c r="L141" s="77">
        <v>0.7402777777777777</v>
      </c>
      <c r="M141" s="39" t="s">
        <v>598</v>
      </c>
      <c r="N141" s="37" t="s">
        <v>541</v>
      </c>
    </row>
    <row r="142" spans="1:14" ht="19.5" x14ac:dyDescent="0.35">
      <c r="A142" s="51">
        <v>44548</v>
      </c>
      <c r="B142" s="3">
        <f t="shared" si="2"/>
        <v>7</v>
      </c>
      <c r="C142" s="80" t="s">
        <v>622</v>
      </c>
      <c r="D142" s="37" t="s">
        <v>575</v>
      </c>
      <c r="E142" s="38">
        <v>0.39417824074074076</v>
      </c>
      <c r="F142" s="38" t="s">
        <v>542</v>
      </c>
      <c r="G142" s="39">
        <v>0.2590277777777778</v>
      </c>
      <c r="H142" s="39">
        <v>0.78611111111111109</v>
      </c>
      <c r="I142" s="39">
        <v>0.28194444444444444</v>
      </c>
      <c r="J142" s="39">
        <v>0.76388888888888884</v>
      </c>
      <c r="K142" s="77">
        <v>0.30486111111111108</v>
      </c>
      <c r="L142" s="77">
        <v>0.7402777777777777</v>
      </c>
      <c r="M142" s="39" t="s">
        <v>599</v>
      </c>
      <c r="N142" s="37" t="s">
        <v>543</v>
      </c>
    </row>
    <row r="143" spans="1:14" ht="19.5" x14ac:dyDescent="0.35">
      <c r="A143" s="51">
        <v>44549</v>
      </c>
      <c r="B143" s="3">
        <f t="shared" si="2"/>
        <v>1</v>
      </c>
      <c r="C143" s="80" t="s">
        <v>623</v>
      </c>
      <c r="D143" s="37" t="s">
        <v>575</v>
      </c>
      <c r="E143" s="38">
        <v>0.39406249999999998</v>
      </c>
      <c r="F143" s="38" t="s">
        <v>544</v>
      </c>
      <c r="G143" s="39">
        <v>0.25972222222222224</v>
      </c>
      <c r="H143" s="39">
        <v>0.78680555555555554</v>
      </c>
      <c r="I143" s="39">
        <v>0.28194444444444444</v>
      </c>
      <c r="J143" s="39">
        <v>0.76388888888888884</v>
      </c>
      <c r="K143" s="77">
        <v>0.30555555555555552</v>
      </c>
      <c r="L143" s="77">
        <v>0.74097222222222225</v>
      </c>
      <c r="M143" s="39" t="s">
        <v>599</v>
      </c>
      <c r="N143" s="37" t="s">
        <v>545</v>
      </c>
    </row>
    <row r="144" spans="1:14" ht="19.5" x14ac:dyDescent="0.35">
      <c r="A144" s="51">
        <v>44550</v>
      </c>
      <c r="B144" s="3">
        <f t="shared" si="2"/>
        <v>2</v>
      </c>
      <c r="C144" s="80" t="s">
        <v>623</v>
      </c>
      <c r="D144" s="37" t="s">
        <v>575</v>
      </c>
      <c r="E144" s="38">
        <v>0.39399305555555553</v>
      </c>
      <c r="F144" s="38" t="s">
        <v>546</v>
      </c>
      <c r="G144" s="39">
        <v>0.25972222222222224</v>
      </c>
      <c r="H144" s="39">
        <v>0.78680555555555554</v>
      </c>
      <c r="I144" s="39">
        <v>0.28263888888888888</v>
      </c>
      <c r="J144" s="39">
        <v>0.76458333333333339</v>
      </c>
      <c r="K144" s="77">
        <v>0.30555555555555552</v>
      </c>
      <c r="L144" s="77">
        <v>0.74097222222222225</v>
      </c>
      <c r="M144" s="39" t="s">
        <v>600</v>
      </c>
      <c r="N144" s="37" t="s">
        <v>547</v>
      </c>
    </row>
    <row r="145" spans="1:14" ht="19.5" x14ac:dyDescent="0.35">
      <c r="A145" s="51">
        <v>44551</v>
      </c>
      <c r="B145" s="3">
        <f t="shared" si="2"/>
        <v>3</v>
      </c>
      <c r="C145" s="80" t="s">
        <v>624</v>
      </c>
      <c r="D145" s="37" t="s">
        <v>576</v>
      </c>
      <c r="E145" s="38">
        <v>0.39396990740740739</v>
      </c>
      <c r="F145" s="38" t="s">
        <v>548</v>
      </c>
      <c r="G145" s="39">
        <v>0.26041666666666669</v>
      </c>
      <c r="H145" s="39">
        <v>0.78749999999999998</v>
      </c>
      <c r="I145" s="39">
        <v>0.28263888888888888</v>
      </c>
      <c r="J145" s="39">
        <v>0.76458333333333339</v>
      </c>
      <c r="K145" s="77">
        <v>0.30624999999999997</v>
      </c>
      <c r="L145" s="77">
        <v>0.7416666666666667</v>
      </c>
      <c r="M145" s="39" t="s">
        <v>600</v>
      </c>
      <c r="N145" s="37" t="s">
        <v>549</v>
      </c>
    </row>
    <row r="146" spans="1:14" ht="19.5" x14ac:dyDescent="0.35">
      <c r="A146" s="51">
        <v>44552</v>
      </c>
      <c r="B146" s="3">
        <f t="shared" si="2"/>
        <v>4</v>
      </c>
      <c r="C146" s="80" t="s">
        <v>624</v>
      </c>
      <c r="D146" s="37" t="s">
        <v>576</v>
      </c>
      <c r="E146" s="38">
        <v>0.39398148148148149</v>
      </c>
      <c r="F146" s="38" t="s">
        <v>550</v>
      </c>
      <c r="G146" s="39">
        <v>0.26041666666666669</v>
      </c>
      <c r="H146" s="39">
        <v>0.78749999999999998</v>
      </c>
      <c r="I146" s="39">
        <v>0.28333333333333333</v>
      </c>
      <c r="J146" s="39">
        <v>0.76527777777777783</v>
      </c>
      <c r="K146" s="77">
        <v>0.30624999999999997</v>
      </c>
      <c r="L146" s="77">
        <v>0.7416666666666667</v>
      </c>
      <c r="M146" s="39" t="s">
        <v>601</v>
      </c>
      <c r="N146" s="37" t="s">
        <v>551</v>
      </c>
    </row>
    <row r="147" spans="1:14" ht="19.5" x14ac:dyDescent="0.35">
      <c r="A147" s="51">
        <v>44553</v>
      </c>
      <c r="B147" s="3">
        <f t="shared" si="2"/>
        <v>5</v>
      </c>
      <c r="C147" s="80" t="s">
        <v>625</v>
      </c>
      <c r="D147" s="37" t="s">
        <v>577</v>
      </c>
      <c r="E147" s="38">
        <v>0.39403935185185185</v>
      </c>
      <c r="F147" s="38" t="s">
        <v>552</v>
      </c>
      <c r="G147" s="39">
        <v>0.26111111111111113</v>
      </c>
      <c r="H147" s="39">
        <v>0.78819444444444453</v>
      </c>
      <c r="I147" s="39">
        <v>0.28333333333333333</v>
      </c>
      <c r="J147" s="39">
        <v>0.76527777777777783</v>
      </c>
      <c r="K147" s="77">
        <v>0.30694444444444441</v>
      </c>
      <c r="L147" s="77">
        <v>0.74236111111111114</v>
      </c>
      <c r="M147" s="39" t="s">
        <v>601</v>
      </c>
      <c r="N147" s="37" t="s">
        <v>553</v>
      </c>
    </row>
    <row r="148" spans="1:14" ht="19.5" x14ac:dyDescent="0.35">
      <c r="A148" s="51">
        <v>44554</v>
      </c>
      <c r="B148" s="3">
        <f t="shared" si="2"/>
        <v>6</v>
      </c>
      <c r="C148" s="80" t="s">
        <v>625</v>
      </c>
      <c r="D148" s="37" t="s">
        <v>578</v>
      </c>
      <c r="E148" s="38">
        <v>0.39414351851851853</v>
      </c>
      <c r="F148" s="38" t="s">
        <v>554</v>
      </c>
      <c r="G148" s="39">
        <v>0.26111111111111113</v>
      </c>
      <c r="H148" s="39">
        <v>0.78819444444444453</v>
      </c>
      <c r="I148" s="39">
        <v>0.28402777777777777</v>
      </c>
      <c r="J148" s="39">
        <v>0.76597222222222217</v>
      </c>
      <c r="K148" s="77">
        <v>0.30694444444444441</v>
      </c>
      <c r="L148" s="77">
        <v>0.74236111111111114</v>
      </c>
      <c r="M148" s="39" t="s">
        <v>602</v>
      </c>
      <c r="N148" s="37" t="s">
        <v>555</v>
      </c>
    </row>
    <row r="149" spans="1:14" ht="19.5" x14ac:dyDescent="0.35">
      <c r="A149" s="51">
        <v>44555</v>
      </c>
      <c r="B149" s="3">
        <f t="shared" si="2"/>
        <v>7</v>
      </c>
      <c r="C149" s="80" t="s">
        <v>625</v>
      </c>
      <c r="D149" s="37" t="s">
        <v>578</v>
      </c>
      <c r="E149" s="38">
        <v>0.39429398148148148</v>
      </c>
      <c r="F149" s="38" t="s">
        <v>556</v>
      </c>
      <c r="G149" s="39">
        <v>0.26180555555555557</v>
      </c>
      <c r="H149" s="39">
        <v>0.78888888888888886</v>
      </c>
      <c r="I149" s="39">
        <v>0.28402777777777777</v>
      </c>
      <c r="J149" s="39">
        <v>0.76597222222222217</v>
      </c>
      <c r="K149" s="77">
        <v>0.30694444444444441</v>
      </c>
      <c r="L149" s="77">
        <v>0.74305555555555547</v>
      </c>
      <c r="M149" s="39" t="s">
        <v>602</v>
      </c>
      <c r="N149" s="37" t="s">
        <v>557</v>
      </c>
    </row>
    <row r="150" spans="1:14" ht="19.5" x14ac:dyDescent="0.35">
      <c r="A150" s="51">
        <v>44556</v>
      </c>
      <c r="B150" s="3">
        <f t="shared" si="2"/>
        <v>1</v>
      </c>
      <c r="C150" s="80" t="s">
        <v>626</v>
      </c>
      <c r="D150" s="37" t="s">
        <v>579</v>
      </c>
      <c r="E150" s="38">
        <v>0.39447916666666666</v>
      </c>
      <c r="F150" s="38" t="s">
        <v>558</v>
      </c>
      <c r="G150" s="39">
        <v>0.26180555555555557</v>
      </c>
      <c r="H150" s="39">
        <v>0.78888888888888886</v>
      </c>
      <c r="I150" s="39">
        <v>0.28402777777777777</v>
      </c>
      <c r="J150" s="39">
        <v>0.76666666666666661</v>
      </c>
      <c r="K150" s="77">
        <v>0.30763888888888891</v>
      </c>
      <c r="L150" s="77">
        <v>0.74375000000000002</v>
      </c>
      <c r="M150" s="39" t="s">
        <v>603</v>
      </c>
      <c r="N150" s="37" t="s">
        <v>559</v>
      </c>
    </row>
    <row r="151" spans="1:14" ht="19.5" x14ac:dyDescent="0.35">
      <c r="A151" s="51">
        <v>44557</v>
      </c>
      <c r="B151" s="3">
        <f t="shared" si="2"/>
        <v>2</v>
      </c>
      <c r="C151" s="80" t="s">
        <v>626</v>
      </c>
      <c r="D151" s="37" t="s">
        <v>579</v>
      </c>
      <c r="E151" s="38">
        <v>0.39471064814814816</v>
      </c>
      <c r="F151" s="38" t="s">
        <v>560</v>
      </c>
      <c r="G151" s="39">
        <v>0.26180555555555557</v>
      </c>
      <c r="H151" s="39">
        <v>0.7895833333333333</v>
      </c>
      <c r="I151" s="39">
        <v>0.28472222222222221</v>
      </c>
      <c r="J151" s="39">
        <v>0.76736111111111116</v>
      </c>
      <c r="K151" s="77">
        <v>0.30763888888888891</v>
      </c>
      <c r="L151" s="77">
        <v>0.74375000000000002</v>
      </c>
      <c r="M151" s="39" t="s">
        <v>604</v>
      </c>
      <c r="N151" s="37" t="s">
        <v>561</v>
      </c>
    </row>
    <row r="152" spans="1:14" ht="19.5" x14ac:dyDescent="0.35">
      <c r="A152" s="51">
        <v>44558</v>
      </c>
      <c r="B152" s="3">
        <f t="shared" si="2"/>
        <v>3</v>
      </c>
      <c r="C152" s="80" t="s">
        <v>626</v>
      </c>
      <c r="D152" s="37" t="s">
        <v>580</v>
      </c>
      <c r="E152" s="38">
        <v>0.39498842592592592</v>
      </c>
      <c r="F152" s="38" t="s">
        <v>562</v>
      </c>
      <c r="G152" s="39">
        <v>0.26250000000000001</v>
      </c>
      <c r="H152" s="39">
        <v>0.79027777777777775</v>
      </c>
      <c r="I152" s="39">
        <v>0.28472222222222221</v>
      </c>
      <c r="J152" s="39">
        <v>0.76736111111111116</v>
      </c>
      <c r="K152" s="77">
        <v>0.30833333333333335</v>
      </c>
      <c r="L152" s="77">
        <v>0.74444444444444446</v>
      </c>
      <c r="M152" s="39" t="s">
        <v>605</v>
      </c>
      <c r="N152" s="37" t="s">
        <v>563</v>
      </c>
    </row>
    <row r="153" spans="1:14" ht="19.5" x14ac:dyDescent="0.35">
      <c r="A153" s="51">
        <v>44559</v>
      </c>
      <c r="B153" s="3">
        <f t="shared" si="2"/>
        <v>4</v>
      </c>
      <c r="C153" s="80" t="s">
        <v>627</v>
      </c>
      <c r="D153" s="37" t="s">
        <v>581</v>
      </c>
      <c r="E153" s="38">
        <v>0.39530092592592592</v>
      </c>
      <c r="F153" s="38" t="s">
        <v>564</v>
      </c>
      <c r="G153" s="39">
        <v>0.26250000000000001</v>
      </c>
      <c r="H153" s="39">
        <v>0.79027777777777775</v>
      </c>
      <c r="I153" s="39">
        <v>0.28472222222222221</v>
      </c>
      <c r="J153" s="39">
        <v>0.7680555555555556</v>
      </c>
      <c r="K153" s="77">
        <v>0.30833333333333335</v>
      </c>
      <c r="L153" s="77">
        <v>0.74513888888888891</v>
      </c>
      <c r="M153" s="39" t="s">
        <v>606</v>
      </c>
      <c r="N153" s="37" t="s">
        <v>565</v>
      </c>
    </row>
    <row r="154" spans="1:14" ht="19.5" x14ac:dyDescent="0.35">
      <c r="A154" s="51">
        <v>44560</v>
      </c>
      <c r="B154" s="3">
        <f t="shared" si="2"/>
        <v>5</v>
      </c>
      <c r="C154" s="80" t="s">
        <v>628</v>
      </c>
      <c r="D154" s="37" t="s">
        <v>582</v>
      </c>
      <c r="E154" s="38">
        <v>0.39565972222222223</v>
      </c>
      <c r="F154" s="38" t="s">
        <v>566</v>
      </c>
      <c r="G154" s="39">
        <v>0.26250000000000001</v>
      </c>
      <c r="H154" s="39">
        <v>0.7909722222222223</v>
      </c>
      <c r="I154" s="39">
        <v>0.28541666666666665</v>
      </c>
      <c r="J154" s="39">
        <v>0.76874999999999993</v>
      </c>
      <c r="K154" s="77">
        <v>0.30833333333333335</v>
      </c>
      <c r="L154" s="77">
        <v>0.74513888888888891</v>
      </c>
      <c r="M154" s="39" t="s">
        <v>607</v>
      </c>
      <c r="N154" s="37" t="s">
        <v>567</v>
      </c>
    </row>
    <row r="155" spans="1:14" ht="19.5" x14ac:dyDescent="0.35">
      <c r="A155" s="51">
        <v>44561</v>
      </c>
      <c r="B155" s="3">
        <f t="shared" si="2"/>
        <v>6</v>
      </c>
      <c r="C155" s="80" t="s">
        <v>628</v>
      </c>
      <c r="D155" s="37" t="s">
        <v>582</v>
      </c>
      <c r="E155" s="38">
        <v>0.39606481481481487</v>
      </c>
      <c r="F155" s="38" t="s">
        <v>568</v>
      </c>
      <c r="G155" s="39">
        <v>0.26319444444444445</v>
      </c>
      <c r="H155" s="39">
        <v>0.79166666666666663</v>
      </c>
      <c r="I155" s="39">
        <v>0.28541666666666665</v>
      </c>
      <c r="J155" s="39">
        <v>0.76874999999999993</v>
      </c>
      <c r="K155" s="77">
        <v>0.30833333333333335</v>
      </c>
      <c r="L155" s="77">
        <v>0.74583333333333324</v>
      </c>
      <c r="M155" s="39" t="s">
        <v>607</v>
      </c>
      <c r="N155" s="37" t="s">
        <v>569</v>
      </c>
    </row>
  </sheetData>
  <mergeCells count="4">
    <mergeCell ref="G1:H1"/>
    <mergeCell ref="I1:J1"/>
    <mergeCell ref="K1:L1"/>
    <mergeCell ref="P9:U11"/>
  </mergeCells>
  <hyperlinks>
    <hyperlink ref="N1" r:id="rId1" xr:uid="{704B988C-5C94-42A2-B877-C810E38D13A5}"/>
  </hyperlinks>
  <pageMargins left="0.7" right="0.7" top="0.75" bottom="0.75" header="0.3" footer="0.3"/>
  <pageSetup orientation="portrait" horizontalDpi="4294967293" verticalDpi="0" r:id="rId2"/>
  <drawing r:id="rId3"/>
  <legacyDrawing r:id="rId4"/>
  <tableParts count="1">
    <tablePart r:id="rId5"/>
  </tableParts>
</worksheet>
</file>

<file path=docMetadata/LabelInfo.xml><?xml version="1.0" encoding="utf-8"?>
<clbl:labelList xmlns:clbl="http://schemas.microsoft.com/office/2020/mipLabelMetadata">
  <clbl:label id="{f42aa342-8706-4288-bd11-ebb85995028c}" enabled="1" method="Standard" siteId="{72f988bf-86f1-41af-91ab-2d7cd011db47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Info</vt:lpstr>
      <vt:lpstr>Plano</vt:lpstr>
      <vt:lpstr>Stats</vt:lpstr>
      <vt:lpstr>Sun</vt:lpstr>
      <vt:lpstr>ListaAlojamentoConfirmado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 Carrilho de Melo</dc:creator>
  <cp:lastModifiedBy>Rui Melo</cp:lastModifiedBy>
  <cp:lastPrinted>2021-09-29T13:42:53Z</cp:lastPrinted>
  <dcterms:created xsi:type="dcterms:W3CDTF">2019-12-17T00:37:07Z</dcterms:created>
  <dcterms:modified xsi:type="dcterms:W3CDTF">2022-11-01T13:21:57Z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etDate">
    <vt:lpwstr>2019-12-17T00:37:08Z</vt:lpwstr>
  </property>
  <property fmtid="{D5CDD505-2E9C-101B-9397-08002B2CF9AE}" pid="4" name="MSIP_Label_f42aa342-8706-4288-bd11-ebb85995028c_Method">
    <vt:lpwstr>Standard</vt:lpwstr>
  </property>
  <property fmtid="{D5CDD505-2E9C-101B-9397-08002B2CF9AE}" pid="5" name="MSIP_Label_f42aa342-8706-4288-bd11-ebb85995028c_Name">
    <vt:lpwstr>Internal</vt:lpwstr>
  </property>
  <property fmtid="{D5CDD505-2E9C-101B-9397-08002B2CF9AE}" pid="6" name="MSIP_Label_f42aa342-8706-4288-bd11-ebb85995028c_SiteId">
    <vt:lpwstr>72f988bf-86f1-41af-91ab-2d7cd011db47</vt:lpwstr>
  </property>
  <property fmtid="{D5CDD505-2E9C-101B-9397-08002B2CF9AE}" pid="7" name="MSIP_Label_f42aa342-8706-4288-bd11-ebb85995028c_ActionId">
    <vt:lpwstr>caf9296f-85b4-4297-a3b5-0000bc2621c0</vt:lpwstr>
  </property>
  <property fmtid="{D5CDD505-2E9C-101B-9397-08002B2CF9AE}" pid="8" name="MSIP_Label_f42aa342-8706-4288-bd11-ebb85995028c_ContentBits">
    <vt:lpwstr>0</vt:lpwstr>
  </property>
</Properties>
</file>